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施工单位" sheetId="2" r:id="rId1"/>
    <sheet name="设计单位" sheetId="3" r:id="rId2"/>
    <sheet name="监理单位" sheetId="4" r:id="rId3"/>
    <sheet name="修正原因" sheetId="7" state="hidden" r:id="rId4"/>
    <sheet name="汇总表" sheetId="6" r:id="rId5"/>
    <sheet name="Sheet1" sheetId="8" state="hidden" r:id="rId6"/>
  </sheets>
  <definedNames>
    <definedName name="_xlnm._FilterDatabase" localSheetId="0" hidden="1">施工单位!$A$1:$Q$17</definedName>
    <definedName name="_xlnm._FilterDatabase" localSheetId="1" hidden="1">设计单位!$A$1:$Q$29</definedName>
    <definedName name="_xlnm._FilterDatabase" localSheetId="2" hidden="1">监理单位!$A$1:$Q$11</definedName>
    <definedName name="_xlnm._FilterDatabase" localSheetId="3" hidden="1">修正原因!$C:$E</definedName>
  </definedNames>
  <calcPr calcId="144525"/>
</workbook>
</file>

<file path=xl/sharedStrings.xml><?xml version="1.0" encoding="utf-8"?>
<sst xmlns="http://schemas.openxmlformats.org/spreadsheetml/2006/main" count="585" uniqueCount="358">
  <si>
    <t>2022年度基建供应商信息及信用评价汇总（施工单位）</t>
  </si>
  <si>
    <t>序号</t>
  </si>
  <si>
    <t>公司全称</t>
  </si>
  <si>
    <t>合同名称</t>
  </si>
  <si>
    <t>合同内容</t>
  </si>
  <si>
    <t>合同金额
（万元）</t>
  </si>
  <si>
    <t>营业执照起止时间</t>
  </si>
  <si>
    <t>企业资质</t>
  </si>
  <si>
    <t>联系人及
联系方式</t>
  </si>
  <si>
    <t>属于类别</t>
  </si>
  <si>
    <t>履约行为
（80分）</t>
  </si>
  <si>
    <t>其他行为
（20分）</t>
  </si>
  <si>
    <t>附加分
（10分）</t>
  </si>
  <si>
    <t>合计得分
（100分）</t>
  </si>
  <si>
    <t>修正分
（±10分）</t>
  </si>
  <si>
    <t>最终得分</t>
  </si>
  <si>
    <t>评价单位</t>
  </si>
  <si>
    <t>拟定
评级</t>
  </si>
  <si>
    <t>浙江安盛爆破工程有限公司</t>
  </si>
  <si>
    <t>浙江交投海新矿业有限公司海盐县六里山普通建筑石料矿工程总承包项目合同</t>
  </si>
  <si>
    <t>基建及砂石生产加工</t>
  </si>
  <si>
    <t>2004.5.20-2028.12.12</t>
  </si>
  <si>
    <t>矿山工程施工总承包壹级</t>
  </si>
  <si>
    <t>李勇 13429680169</t>
  </si>
  <si>
    <t>施工单位</t>
  </si>
  <si>
    <t>海新矿业</t>
  </si>
  <si>
    <t>浙江交工路桥建设有限公司</t>
  </si>
  <si>
    <t>陕西浙交秦新矿业有限公司商洛市商州区大荆镇西峪建筑石料用灰岩矿矿外平硐工程EPC总承包项目合同</t>
  </si>
  <si>
    <t>矿外平硐的设计、采购、施工</t>
  </si>
  <si>
    <t>2005-09-02至2055-09-01</t>
  </si>
  <si>
    <t>公路工程施工总承包一级，公路路基工程\桥梁工程\公路路面工程\隧道工程专业承包一级</t>
  </si>
  <si>
    <t>潘洪雷
15158062117</t>
  </si>
  <si>
    <t>秦新矿业</t>
  </si>
  <si>
    <t>浙江省隧道工程集团有限公司</t>
  </si>
  <si>
    <t>浙江交投浙东矿业有限公司三门县其头山矿矿山开拓系统epc总承包合同
龙游县横山镇志棠矿开拓系统及开采爆破工程合同</t>
  </si>
  <si>
    <t>其头山矿开拓系统（上山道路、竖井、平硐及硐内系统等）施工
志棠矿开拓道路工程及采剥工程。</t>
  </si>
  <si>
    <t>7777.33
14802.52</t>
  </si>
  <si>
    <t>1992-04-06 至 9999-12-31</t>
  </si>
  <si>
    <t>公路工程施工总承包壹级、市政公用工程施工总承包壹级、矿山工程施工总承包壹级、隧道工程专业壹级、水利水电工程施工总承包壹级、营业性爆破壹级等</t>
  </si>
  <si>
    <t>张亚军
15168459226</t>
  </si>
  <si>
    <t>54
68</t>
  </si>
  <si>
    <t>20
20</t>
  </si>
  <si>
    <t>浙东矿业
龙新矿业</t>
  </si>
  <si>
    <t>中国二冶集团有限公司</t>
  </si>
  <si>
    <t>浙江交投浙东矿业有限公司三门县健跳镇其头山建筑用石料(凝灰岩)矿生产线EPC总承包合同
浙江交投浙东矿业有限公司三门县健跳镇其头山建筑用石料(凝灰岩)矿长皮带廊道EPC总承包合同</t>
  </si>
  <si>
    <t>生产线和长皮带廊道的设备安装和工程施工.</t>
  </si>
  <si>
    <t>12919.66
11999.69</t>
  </si>
  <si>
    <t>1980-09-28至2030-09-27</t>
  </si>
  <si>
    <t>矿山工程施工总承包壹级
建筑工程施工总承包特级
公路工程施工总承包特级
冶金工程施工总承包特级
市政公用工程施工总承包特级
机电工程施工总承包壹级
钢结构工程施工总承包壹级等</t>
  </si>
  <si>
    <t>李鹏毅
18947225556</t>
  </si>
  <si>
    <t>浙东矿业</t>
  </si>
  <si>
    <t>三门振兴电力发展有限公司</t>
  </si>
  <si>
    <t>浙江交投浙东矿业有限公司三门县其头山矿35kV输变电EPCO总承包合同</t>
  </si>
  <si>
    <t>35kV输变电系统的设计、采购、施工、运维 (epco)</t>
  </si>
  <si>
    <t>2002年12月30日至长期</t>
  </si>
  <si>
    <t>施工劳务不分等级/电力工程施工总承包三级/输变电工程专业承包三级</t>
  </si>
  <si>
    <t>曹广俊
15867651005</t>
  </si>
  <si>
    <t>杭州兴达电器工程有限公司</t>
  </si>
  <si>
    <t>浙江交投浙东矿业有限公司其头山矿电气及自动化控制EPC总承包合同</t>
  </si>
  <si>
    <t>砂石骨料生产线电气及自动化控制EPC等</t>
  </si>
  <si>
    <t>2003年4月3日至长期</t>
  </si>
  <si>
    <t>电子与智能化工程专业承包壹级
建筑机电安装工程专业承包壹级
输变电工程专业承包叁级
建筑工程施工总承包叁级
电力工程施工总承包叁级
机电工程施工总承包叁级
建筑装饰装修工程专业承包贰级等</t>
  </si>
  <si>
    <t>曹国兴
86130098</t>
  </si>
  <si>
    <t>浙江吉祥建设集团有限公司</t>
  </si>
  <si>
    <t>浙江交投浙东矿业有限公司三门县其头山矿钢结构厂房设计施工总承包合同</t>
  </si>
  <si>
    <t>钢结构厂房施工</t>
  </si>
  <si>
    <t>2007-12-19 至 2037-12-18</t>
  </si>
  <si>
    <t>建筑工程施工总承包一级
建筑幕墙工程专业承包一级
钢结构工程专业承包二级
地基基础工程专业承包一级等</t>
  </si>
  <si>
    <t>王惠龙
13906716423</t>
  </si>
  <si>
    <t>浙江兆山电器有限公司</t>
  </si>
  <si>
    <t>浙江交投浙东矿业有限公司临时加工生产线电气设计及施工询比采购项目</t>
  </si>
  <si>
    <t>临时加工生产线电气安装</t>
  </si>
  <si>
    <t>2001年04月19日至长期</t>
  </si>
  <si>
    <t>电力工程施工总承包叁级、建筑机电安装工程专业承包叁级、施工劳务不分等级、承装（修、试）电力设施许可三级</t>
  </si>
  <si>
    <t>高辉
13819527741</t>
  </si>
  <si>
    <t>西安春晖实业集团有限公司</t>
  </si>
  <si>
    <t>浙江交投浙东矿业有限公司2022年碎石临时加工生产线湿法生产工艺工程采购项目</t>
  </si>
  <si>
    <t>临时加工生产线洗砂及污水工程安装</t>
  </si>
  <si>
    <t>2017年2月3日至长期</t>
  </si>
  <si>
    <t>露天爆破开采一级
矿山总承包二级
矿山机械设备制造</t>
  </si>
  <si>
    <t>覃兴辉
15771728888</t>
  </si>
  <si>
    <t>江苏江安集团有限公司</t>
  </si>
  <si>
    <t>碎石临时加工生产线非标件及钢结构安装工程采购项目</t>
  </si>
  <si>
    <t>临时加工生产线非标件制安</t>
  </si>
  <si>
    <t xml:space="preserve">2001-01-12至2041-12-31 </t>
  </si>
  <si>
    <t>建筑工程施工总承包二级
电子与智能化工程专业承包一级
机电工程施工总承包一级
电力工程施工总承包三级
消防设施工程专业承包一级
钢结构工程专业承包一级等</t>
  </si>
  <si>
    <t>殷正和
13801444988</t>
  </si>
  <si>
    <t>浙江诸安建设集团有限公司</t>
  </si>
  <si>
    <t>诸暨市越兴矿业香山石灰岩矿生产线建设工程（土建、房建）项目</t>
  </si>
  <si>
    <t>生产线建设土建、场内道路、绿化、边坡、供排水、照明工程、房建等施工。</t>
  </si>
  <si>
    <t>2007.12.26至2037.12.25</t>
  </si>
  <si>
    <t>建筑工程施工总承包壹级、
市政公用工程施工总承包壹级、机电工程施工总承包壹级</t>
  </si>
  <si>
    <t>周晓明
057587012836</t>
  </si>
  <si>
    <t>越兴矿业</t>
  </si>
  <si>
    <t>广东爆破有限公司</t>
  </si>
  <si>
    <t>诸暨市香山石灰岩矿开采工程施工合同</t>
  </si>
  <si>
    <t>矿山表土及风化物剥离、矿石爆破运送。</t>
  </si>
  <si>
    <t>2022.02.18-长期</t>
  </si>
  <si>
    <t>地基基础工程专业承包一级、矿山工程施工总承包一级、营业性爆破作业单位许可一级</t>
  </si>
  <si>
    <t xml:space="preserve">张美娜
13416167054  </t>
  </si>
  <si>
    <t>世邦工业科技集团股份有限公司</t>
  </si>
  <si>
    <t>龙游县横山镇志棠矿砂石加工生产线建设（及配套设施）EPC总承包项目合同</t>
  </si>
  <si>
    <t>生产线工艺设备及材料的采购、制造、安装、调试、技术培训及售后服务。</t>
  </si>
  <si>
    <t>2005年04月06日至2035年04月05日</t>
  </si>
  <si>
    <t>/</t>
  </si>
  <si>
    <t>殷想想13601781144</t>
  </si>
  <si>
    <t>龙新矿业</t>
  </si>
  <si>
    <t>浙江沪杭甬养护工程有限公司</t>
  </si>
  <si>
    <t>生产线土建和房建施工</t>
  </si>
  <si>
    <t>2014年01月28日-长期</t>
  </si>
  <si>
    <t>公路工程施工总承包三级、公路路面工程专业承包三级</t>
  </si>
  <si>
    <t xml:space="preserve">张论斌
0571-87669512  </t>
  </si>
  <si>
    <t>龙游龙泽电力工程有限公司</t>
  </si>
  <si>
    <t>砂石生产线配电工程施工承包合同</t>
  </si>
  <si>
    <t>10kv外部电力高压柜、变压器、电路电缆等安装施工（不含政策处理及土建）</t>
  </si>
  <si>
    <t>1999年9月3日至长期</t>
  </si>
  <si>
    <t>电力工程施工总承包叁级、输变电工程专业承包叁级；电力行业（变电工程、送电工程）专业丙级；承装类叁级、承修类叁级、承试类叁级</t>
  </si>
  <si>
    <t xml:space="preserve">程嘉慧
15057055927 </t>
  </si>
  <si>
    <t>2022年度基建供应商信息及信用评价汇总（设计单位）</t>
  </si>
  <si>
    <t>嘉兴市世纪交通设计有限公司</t>
  </si>
  <si>
    <t>浙江交投海新矿业有限公司码头施工图设计合同</t>
  </si>
  <si>
    <t>临时码头工程码头施工图设计</t>
  </si>
  <si>
    <t>1996.06.24-长期</t>
  </si>
  <si>
    <t>水运行业（航道工程）专业甲级、水运行业（港口工程、水上交通管制工程）专业乙级</t>
  </si>
  <si>
    <t>陈峰
13806713047</t>
  </si>
  <si>
    <t>设计单位</t>
  </si>
  <si>
    <t>中国建筑材料工业地质勘查中心陕西总队</t>
  </si>
  <si>
    <t>陕西省商洛市商州区大荆镇西峪建筑石料用灰岩矿矿区地质勘查项目</t>
  </si>
  <si>
    <t>矿区地质勘探服务</t>
  </si>
  <si>
    <t>2020年01月06日至2025年01月06日</t>
  </si>
  <si>
    <t>地质灾害勘查设计评估甲级，地质灾害监理乙级，测绘丙级</t>
  </si>
  <si>
    <t>韩鹏飞
18092140526</t>
  </si>
  <si>
    <t>勘察单位</t>
  </si>
  <si>
    <t>西北有色勘测工程有限责任公司</t>
  </si>
  <si>
    <t>陕西省商洛市商州区大荆镇西峪建筑石料用灰岩矿平硐项目工程地质勘查</t>
  </si>
  <si>
    <t>矿外平硐廊道地形地质勘察工作</t>
  </si>
  <si>
    <t>1989-05-19至无固定期限</t>
  </si>
  <si>
    <t>工程勘察水文地质勘察专业甲级，工程勘察岩土工程专业甲级</t>
  </si>
  <si>
    <t>马非
15009290127</t>
  </si>
  <si>
    <t>商洛西北有色七一三总队有限公司</t>
  </si>
  <si>
    <t>陕西省商洛市商州区大荆镇西峪建筑石料用灰岩矿平硐项目地质地形测绘、地质填图及矿区西北角补测地形图服务</t>
  </si>
  <si>
    <t>平硐地形测绘、地质填图及矿区西北角补测地形图服务</t>
  </si>
  <si>
    <t>2014-03-19 至 无固定期限</t>
  </si>
  <si>
    <t>工程测量乙级</t>
  </si>
  <si>
    <t>雷永康
13891409700</t>
  </si>
  <si>
    <t>陕西地矿第二工程勘察院有限公司</t>
  </si>
  <si>
    <t>陕西省商洛市商州区大荆镇西峪建筑石料用灰岩矿矿区边坡、排土场及溜井地质勘察合同</t>
  </si>
  <si>
    <t>商洛矿矿区边坡、排土场及溜井地质勘察</t>
  </si>
  <si>
    <t>2009-06-05至无固定期限</t>
  </si>
  <si>
    <t>环保工程专业承包三级，工程勘察综合资质甲级，建筑工程施工总承包二级，地基基础工程专业承包一级</t>
  </si>
  <si>
    <t>薛海军
13474202286</t>
  </si>
  <si>
    <t>浙江中材工程设计研究院有限公司</t>
  </si>
  <si>
    <t>陕西省商洛市商州区大荆镇西峪建筑石料用灰岩矿骨料生产线初步设计技术合同</t>
  </si>
  <si>
    <t>商洛矿生产线加工区初步设计服务</t>
  </si>
  <si>
    <t>2016.9.30-2021.9.30</t>
  </si>
  <si>
    <t>建材行业专业甲级</t>
  </si>
  <si>
    <t>刘文龙 
15168250086</t>
  </si>
  <si>
    <t>中钢集团马鞍山矿山研究院有限公司</t>
  </si>
  <si>
    <t>矿山初步设计、安全设施设计、边坡稳定性研究报告及施工图设计合同</t>
  </si>
  <si>
    <t>矿山初步设计、安全设施设计，边坡稳定性研究，矿山部分施工图设计</t>
  </si>
  <si>
    <t>1992.07.09至无固定期限</t>
  </si>
  <si>
    <t>工程设计环境工程专项（污染修复工程）乙级，工程设计建材行业非金属矿及原料制备工程专业乙级，工程设计冶金行业冶金矿山工程专业甲级，工程设计市政行业排水工程专业乙级</t>
  </si>
  <si>
    <t>刘培正
13355550731</t>
  </si>
  <si>
    <t>陕西冶金设计研究院有限公司</t>
  </si>
  <si>
    <t>陕西省商洛市商州区大荆镇西峪建筑石料用灰岩矿骨料加工区、平硐廊道、长皮带廊道的安全设施设计以及平硐的初步设计、施工图设计</t>
  </si>
  <si>
    <t>商洛矿骨料加工区、平硐廊道、长皮带廊道的安全设施设计以及平硐的初步设计、施工图设计</t>
  </si>
  <si>
    <t>1988-04-04至无固定期限</t>
  </si>
  <si>
    <t>工程设计建筑行业（建筑工程）甲级，工程设计市政行业热力工程专业乙级，工程设计机械行业通用设备制造业工程专业乙级，工程设计冶金行业乙级</t>
  </si>
  <si>
    <t>罗晓新
13720732504</t>
  </si>
  <si>
    <t>浙江交工集团有限公司</t>
  </si>
  <si>
    <t>商洛矿平硐项目的设计、采购、施工</t>
  </si>
  <si>
    <t>1999年05月20日至长期</t>
  </si>
  <si>
    <t>工程勘察专业类、岩土工程（设计）乙级、可从事资质证书范围内相应的建设工程总承包业务以及项目管理和相关的技术与服务管理服务、公路行业甲级</t>
  </si>
  <si>
    <t>朱高鑫
17376590408</t>
  </si>
  <si>
    <t>陕西奥杰矿业科技有限公司</t>
  </si>
  <si>
    <t>陕西省商洛市商州区大荆镇西峪建筑石料用灰岩矿矿山资源储量分割核实报告、矿产资源开发利用方案编制项目</t>
  </si>
  <si>
    <t>商洛矿矿山资源储量分割核实报告、矿产资源开发利用方案服务</t>
  </si>
  <si>
    <t>2012-03-28至无固定期限</t>
  </si>
  <si>
    <t>地质勘查丙级地质灾害防治乙级</t>
  </si>
  <si>
    <t>李来林
13991501277</t>
  </si>
  <si>
    <t>陕西信泽高新技术开发有限公司</t>
  </si>
  <si>
    <t>安全预评价服务</t>
  </si>
  <si>
    <t>商洛矿安全预评价报告</t>
  </si>
  <si>
    <t xml:space="preserve"> 2004-05-19至无固定期限</t>
  </si>
  <si>
    <t>非金属矿及其他矿采选业安全预评价</t>
  </si>
  <si>
    <t>贾博
15129140666</t>
  </si>
  <si>
    <t>矿冶科技集团</t>
  </si>
  <si>
    <t>浙江交投浙东矿业有限公司三门县其头山矿矿山开拓系统epc总承包合同</t>
  </si>
  <si>
    <t>开拓系统施工图设计</t>
  </si>
  <si>
    <t>2017-12-29至无固定期限</t>
  </si>
  <si>
    <t>冶金行业甲级；军工行业（防化、民爆器材工程）专业甲级市政行业（环境卫生工程）专业甲级；建筑行业（建筑工程）甲级</t>
  </si>
  <si>
    <t>陈昌云
13716692950</t>
  </si>
  <si>
    <t>浙江交投浙东矿业有限公司三门县健跳镇其头山建筑用石料(凝灰岩)矿长皮带廊道EPC总承包合同</t>
  </si>
  <si>
    <t>长皮带廊道施工图设计</t>
  </si>
  <si>
    <t>江苏省建筑材料研究设计院有限公司</t>
  </si>
  <si>
    <t>浙江交投浙东矿业有限公司三门县健跳镇其头山建筑用石料(凝灰岩)矿生产线EPC总承包合同</t>
  </si>
  <si>
    <t>生产线施工图设计</t>
  </si>
  <si>
    <t>1986年5月7日至长期</t>
  </si>
  <si>
    <t>建材行业水泥工程甲级 
建筑行业建筑工程甲级 
建材行业玻璃、陶瓷、耐火材料工程乙级</t>
  </si>
  <si>
    <t>蒋松武
13912906499</t>
  </si>
  <si>
    <t>台州市水利水电勘测设计院有限公司</t>
  </si>
  <si>
    <t>浙江交投浙东矿业有限公司其头山矿引水工程初步设计服务</t>
  </si>
  <si>
    <t>引水工程设计</t>
  </si>
  <si>
    <t>2001年9月24日至长期</t>
  </si>
  <si>
    <t>水利行业乙级、工程勘察专业类（岩土工程（勘察）、工程测量）乙级、工程咨询咨询评价甲级、水土保持方案4星、水土保持监测2星、水利水电工程施工总承包叁级</t>
  </si>
  <si>
    <t>严利燕
13958550471</t>
  </si>
  <si>
    <t>杭州元古测绘技术有限公司</t>
  </si>
  <si>
    <t>三门县健跳镇其头山建筑石料矿区基建工程测量基准点技术服务</t>
  </si>
  <si>
    <t>工程测量</t>
  </si>
  <si>
    <t>2009年3月2日至长期</t>
  </si>
  <si>
    <t>乙级测绘资质，（工程测量、界线与不动产测绘）</t>
  </si>
  <si>
    <t>梅佳佳
18258650620</t>
  </si>
  <si>
    <t>辽宁省瑞恩工程技术有限公司</t>
  </si>
  <si>
    <t>浙江交投浙东矿业有限公司输送廊道设计咨询合同</t>
  </si>
  <si>
    <t>长皮带廊道方案规划</t>
  </si>
  <si>
    <t>2018-08-24至无固定期限</t>
  </si>
  <si>
    <t>王守芳
13166751108</t>
  </si>
  <si>
    <t>浙江省浙中地质工程勘察院有限公司</t>
  </si>
  <si>
    <t>其头山矿工勘外业见证服务合同</t>
  </si>
  <si>
    <t>工勘见证</t>
  </si>
  <si>
    <t>1994-01-08至无固定期限</t>
  </si>
  <si>
    <t>工程勘察水文地质勘察专业甲级
工程勘察工程测量专业甲级
工程勘察岩土工程专业甲级</t>
  </si>
  <si>
    <t xml:space="preserve"> 刘炎良
0579-82360053</t>
  </si>
  <si>
    <t>西安建筑科技大学设计研究总院</t>
  </si>
  <si>
    <t>其头山矿初步设计审查服务合同</t>
  </si>
  <si>
    <t>初步设计审查服务</t>
  </si>
  <si>
    <t>1991-10-08至无固定期限</t>
  </si>
  <si>
    <t>工程设计建材行业水泥工程专业甲级,工程设计建材行业新型建筑材料工程专业甲级,工程设计冶金行业金属冶炼工程专业乙级,工程设计建筑行业(建筑工程)甲级,工程设计建材行业非金属矿及原料制备工程专业乙级,工程设计冶金行业冶金矿山工程专业乙级等</t>
  </si>
  <si>
    <t>高必征
029-82205131</t>
  </si>
  <si>
    <t>浙江中冶勘测设计有限公司</t>
  </si>
  <si>
    <t>其头山矿水资源论证服务合同</t>
  </si>
  <si>
    <t>水资源论证服务</t>
  </si>
  <si>
    <t>2004年4月5日至2054年4月4日</t>
  </si>
  <si>
    <t>水文水资源调查评价甲级，水资源论证乙级，工程咨询预评审乙级，水土保持方案5星，水土保持监测4星</t>
  </si>
  <si>
    <t>张晓沛
13718757812</t>
  </si>
  <si>
    <t>苏州中材非金属矿工业设计研究院有限公司</t>
  </si>
  <si>
    <t>浙江交投浙东矿业有限公司2021年度矿山开采初步设计、矿产资源开发利用方案及安全设施设计采购项目</t>
  </si>
  <si>
    <t>开拓系统初步设计及开发利用方案及安全设施设计</t>
  </si>
  <si>
    <t>2002-09-02至无固定期限</t>
  </si>
  <si>
    <t>建材行业甲级、建筑行业建筑工程甲级、市政行业道路工程甲级、市政行业桥梁工程甲级、市政行业排水工程乙级</t>
  </si>
  <si>
    <t>浦勇
13962152612</t>
  </si>
  <si>
    <t>浙江省地矿勘察院有限公司</t>
  </si>
  <si>
    <t>浙江交投浙东矿业有限公司其头山矿地质勘察合同</t>
  </si>
  <si>
    <t>矿山地质勘察服务</t>
  </si>
  <si>
    <t>1990-06-13至无固定期限</t>
  </si>
  <si>
    <t xml:space="preserve">工程勘察水文地质勘察专业甲级,工程勘察工程测量专业甲级,工程勘察岩土工程专业甲级 </t>
  </si>
  <si>
    <t>庄兴岳
0571-28950230</t>
  </si>
  <si>
    <t>万邦工程管理咨询有限公司</t>
  </si>
  <si>
    <t>工程造价咨询合同</t>
  </si>
  <si>
    <t>工程造价咨询</t>
  </si>
  <si>
    <t>2006-03-22至2056-03-21</t>
  </si>
  <si>
    <t xml:space="preserve">工程监理市政公用工程专业乙级,工程监理房屋建筑工程专业甲级 </t>
  </si>
  <si>
    <t>邵铭法
0571-8724517</t>
  </si>
  <si>
    <t>中国葛洲坝集团路桥工程有限公司</t>
  </si>
  <si>
    <t>浙江交投浙东矿业有限公司砂石骨料生产线及长皮带廊道初步设计合同</t>
  </si>
  <si>
    <t>生产线初步设计</t>
  </si>
  <si>
    <t>1996年10月10日至长期</t>
  </si>
  <si>
    <t>水利行业甲级资质
公路行业甲级资质
港口航道工程施工总承包一级资质
矿山工程（建筑石料开采）施工总承包一级资质等</t>
  </si>
  <si>
    <t>罗作仟
13488791097</t>
  </si>
  <si>
    <t>杭州亨舜规划设计有限公司</t>
  </si>
  <si>
    <t>浙江交投浙东矿业有限公司临时占用林地现状调查报告及采伐作业设计编制服务合同</t>
  </si>
  <si>
    <t>临时占用林地现状调查报告及采伐作业设计编制;协作取得使用林地批复与采伐作业许可证</t>
  </si>
  <si>
    <t>2017-07-10至无固定期限</t>
  </si>
  <si>
    <t>乙级：工程测量、界线与不动产测绘</t>
  </si>
  <si>
    <t>朱霖艳
13750829906</t>
  </si>
  <si>
    <t>中国电建集团华东勘测设计研究院有限公司</t>
  </si>
  <si>
    <t>诸暨市次坞镇新回头村香山矿区矿地综合开发利用项目建筑石料用灰岩矿建设工程设计服务委托合同</t>
  </si>
  <si>
    <t>矿山砂石骨料加工系统设计、消防给排水设计、房建设计、环保水保设计等</t>
  </si>
  <si>
    <t>1993-07-17至无固定期限</t>
  </si>
  <si>
    <t>电子与智能化工程专业承包二级，工程造价咨询甲级，工程设计综合资质甲级，建筑工程施工总承包一级，工程勘察综合资质甲级</t>
  </si>
  <si>
    <t>张春生
0571-56628888</t>
  </si>
  <si>
    <t>华维设计集团股份有限公司</t>
  </si>
  <si>
    <t>生产线一体化设计</t>
  </si>
  <si>
    <t>2000年10月12日-2099年10月11日</t>
  </si>
  <si>
    <t>建筑甲级、规划乙级、市政、道路甲级</t>
  </si>
  <si>
    <t>廖宜强
0791-86569703</t>
  </si>
  <si>
    <t>2022年度基建供应商信息及信用评价汇总（监理单位）</t>
  </si>
  <si>
    <t>浙江荣庆工程管理有限公司</t>
  </si>
  <si>
    <t>浙江交投海新矿业有限公司海盐县六里山普通建筑石料矿工程监理合同</t>
  </si>
  <si>
    <t>施工监理</t>
  </si>
  <si>
    <t>2002.07.24-2032.07.23</t>
  </si>
  <si>
    <t>房屋建筑工程监理甲级，市政公用工程监理甲级</t>
  </si>
  <si>
    <t>吕泉
13905801382</t>
  </si>
  <si>
    <t>监理单位</t>
  </si>
  <si>
    <t>温岭市隧道工程有限公司</t>
  </si>
  <si>
    <t>浙江交投海新矿业有限公司爆破工程监理合同</t>
  </si>
  <si>
    <t>爆破工程监理</t>
  </si>
  <si>
    <t>2004.06.09-2034.06.08</t>
  </si>
  <si>
    <t>设计施工，安全评估，安全监理二级</t>
  </si>
  <si>
    <t>邵小会
17769973733</t>
  </si>
  <si>
    <t>宁波交通工程咨询监理有限公司</t>
  </si>
  <si>
    <t>浙江交投浙东矿业有限公司三门县其头山矿矿山开拓系统项目工程监理服务</t>
  </si>
  <si>
    <t>开拓系统工程监理</t>
  </si>
  <si>
    <t>1997年4月23日-2025年4月22日</t>
  </si>
  <si>
    <t>公路工程甲级</t>
  </si>
  <si>
    <t>章宁宁
18657433722</t>
  </si>
  <si>
    <t>浙江京安爆破工程有限公司</t>
  </si>
  <si>
    <t>浙江交投浙东矿业有限公司三门县其头山矿矿山开拓系统项目爆破监理服务项目</t>
  </si>
  <si>
    <t>爆破监理</t>
  </si>
  <si>
    <t>2001-06-29 至 无固定期限</t>
  </si>
  <si>
    <t>爆破一级</t>
  </si>
  <si>
    <t>梅志勇
18248659088</t>
  </si>
  <si>
    <t>浙江交投工程咨询有限公司</t>
  </si>
  <si>
    <t>浙江交投浙东矿业有限公司其头山矿生产线工程监理服务项目</t>
  </si>
  <si>
    <t>生产线、电气及长皮带廊道监理</t>
  </si>
  <si>
    <t>2021年11月11日至长期</t>
  </si>
  <si>
    <t>房屋建筑工程乙级、市政公用工程乙级、公路工程乙级</t>
  </si>
  <si>
    <t>杨飞
18021586066</t>
  </si>
  <si>
    <t>浙江建浩工程管理有限公司</t>
  </si>
  <si>
    <t>浙江交投浙东矿业有限公司其头山矿35kv工程监理服务</t>
  </si>
  <si>
    <t>35kv电力监理</t>
  </si>
  <si>
    <t>2009年12月24日至长期</t>
  </si>
  <si>
    <t>电力工程监理乙级</t>
  </si>
  <si>
    <t>叶文兵
18958527375</t>
  </si>
  <si>
    <t>诸暨市交通监理咨询有限公司</t>
  </si>
  <si>
    <t>诸暨市香山石灰岩矿建设工程监理服务合同</t>
  </si>
  <si>
    <t>对矿山开拓系统、场平工程、基建工程、骨料加工系统、环保水保专项工程、施工辅助工程的施工专业化监理</t>
  </si>
  <si>
    <t>2002.1.19至2032.1.28</t>
  </si>
  <si>
    <t>公路工程丙级</t>
  </si>
  <si>
    <t>张杰
057589005579</t>
  </si>
  <si>
    <t>浙江衢州工程管理有限公司</t>
  </si>
  <si>
    <t>龙游县横山镇志棠矿砂石加工生产线建设（及配套设施）EPC总承包项目监理服务合同</t>
  </si>
  <si>
    <t>对龙游县横山镇志棠矿砂石加工生产线建设（及配套设施）EPC总承包项目提供监理服务。</t>
  </si>
  <si>
    <t>1997年9月19日至长期</t>
  </si>
  <si>
    <t>房屋建筑工程、市政公用工程、机电安装工程监理乙级</t>
  </si>
  <si>
    <t>钱红仙
0570-3820221</t>
  </si>
  <si>
    <t>河南宏业建设管理股份有限公司</t>
  </si>
  <si>
    <t>陕西浙交秦新矿业有限公司商洛市商州区大荆镇西峪建筑石料用灰岩矿矿外平硐工程EPC总承包项目工程监理合同</t>
  </si>
  <si>
    <t>商洛矿矿外平硐工程EPC总承包项目工程监理服务</t>
  </si>
  <si>
    <t>2002-07-24至2032-07-23</t>
  </si>
  <si>
    <t xml:space="preserve"> 工程监理综合资质</t>
  </si>
  <si>
    <t>李新平
18694434346</t>
  </si>
  <si>
    <t>2022年度基建供应商信息及信用评价汇总（修正原因）</t>
  </si>
  <si>
    <t>子分公司打分
（100分）</t>
  </si>
  <si>
    <t>公司部门修正分
（±10）</t>
  </si>
  <si>
    <t>修正原因</t>
  </si>
  <si>
    <t>2022年发生台风吹垮厂房</t>
  </si>
  <si>
    <t>生产线EPC项目整体工期滞后且调试达产时间较长</t>
  </si>
  <si>
    <t>内电设计与外电对接不畅、存在不配合现象且工期滞后</t>
  </si>
  <si>
    <t>生产线初步设计方案优化不积极，根据项目实际情况调整方案能力偏弱，概算工程量偏高</t>
  </si>
  <si>
    <t>生产线建设期间对进度质量把控不力、管理不严</t>
  </si>
  <si>
    <t>2022年度基建供应商信用评价定级汇总</t>
  </si>
  <si>
    <t>类别</t>
  </si>
  <si>
    <t>数量</t>
  </si>
  <si>
    <t>定级情况</t>
  </si>
  <si>
    <t>备注</t>
  </si>
  <si>
    <t>A级</t>
  </si>
  <si>
    <t>占比</t>
  </si>
  <si>
    <t>B级</t>
  </si>
  <si>
    <t>C级</t>
  </si>
  <si>
    <t>D级</t>
  </si>
  <si>
    <t>E级</t>
  </si>
  <si>
    <t>合计</t>
  </si>
  <si>
    <t>A</t>
  </si>
  <si>
    <t>B</t>
  </si>
  <si>
    <t>C</t>
  </si>
  <si>
    <t>D</t>
  </si>
  <si>
    <t>E</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</si>
</sst>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6"/>
      <color theme="1"/>
      <name val="Microsoft YaHei"/>
      <charset val="134"/>
    </font>
    <font>
      <b/>
      <sz val="11"/>
      <color theme="1"/>
      <name val="Microsoft YaHei"/>
      <charset val="134"/>
    </font>
    <font>
      <sz val="10"/>
      <color theme="1"/>
      <name val="Microsoft YaHei"/>
      <charset val="134"/>
    </font>
    <font>
      <sz val="10"/>
      <color rgb="FF000000"/>
      <name val="Microsoft YaHei"/>
      <charset val="134"/>
    </font>
    <font>
      <sz val="10"/>
      <name val="Microsoft YaHei"/>
      <charset val="134"/>
    </font>
    <font>
      <sz val="10"/>
      <color rgb="FF333333"/>
      <name val="Microsoft YaHe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7"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13" fillId="0" borderId="9" applyNumberFormat="0" applyFill="0" applyAlignment="0" applyProtection="0">
      <alignment vertical="center"/>
    </xf>
    <xf numFmtId="0" fontId="10" fillId="12" borderId="0" applyNumberFormat="0" applyBorder="0" applyAlignment="0" applyProtection="0">
      <alignment vertical="center"/>
    </xf>
    <xf numFmtId="0" fontId="19" fillId="13" borderId="10" applyNumberFormat="0" applyAlignment="0" applyProtection="0">
      <alignment vertical="center"/>
    </xf>
    <xf numFmtId="0" fontId="20" fillId="13" borderId="6" applyNumberFormat="0" applyAlignment="0" applyProtection="0">
      <alignment vertical="center"/>
    </xf>
    <xf numFmtId="0" fontId="21" fillId="14" borderId="11"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41">
    <xf numFmtId="0" fontId="0" fillId="0" borderId="0" xfId="0"/>
    <xf numFmtId="0" fontId="0" fillId="0" borderId="1" xfId="0" applyBorder="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center"/>
    </xf>
    <xf numFmtId="0" fontId="0" fillId="0" borderId="0" xfId="0" applyFill="1"/>
    <xf numFmtId="0" fontId="0" fillId="0" borderId="0" xfId="0" applyAlignment="1">
      <alignment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10" applyFont="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5" fillId="0" borderId="1" xfId="10" applyFont="1" applyBorder="1" applyAlignment="1">
      <alignment horizontal="center" vertical="center" wrapText="1"/>
    </xf>
    <xf numFmtId="176" fontId="0" fillId="0" borderId="0" xfId="0" applyNumberFormat="1" applyFill="1"/>
    <xf numFmtId="176" fontId="2" fillId="0" borderId="1" xfId="0" applyNumberFormat="1" applyFont="1" applyFill="1" applyBorder="1" applyAlignment="1">
      <alignment horizontal="center" vertical="center" wrapText="1"/>
    </xf>
    <xf numFmtId="0" fontId="5" fillId="0" borderId="1" xfId="10" applyNumberFormat="1" applyFont="1" applyFill="1" applyBorder="1" applyAlignment="1" applyProtection="1">
      <alignment horizontal="left" vertical="center" wrapText="1"/>
    </xf>
    <xf numFmtId="176" fontId="5" fillId="0" borderId="1" xfId="10" applyNumberFormat="1"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3" fillId="0" borderId="5" xfId="0" applyNumberFormat="1" applyFont="1" applyFill="1" applyBorder="1" applyAlignment="1">
      <alignment horizontal="left" vertical="center" wrapText="1"/>
    </xf>
    <xf numFmtId="0" fontId="0" fillId="0" borderId="0" xfId="0" applyFill="1" applyAlignment="1">
      <alignment horizontal="center"/>
    </xf>
    <xf numFmtId="176" fontId="0" fillId="0" borderId="0" xfId="0" applyNumberFormat="1" applyFill="1" applyAlignment="1">
      <alignment horizontal="center"/>
    </xf>
    <xf numFmtId="0" fontId="0" fillId="0" borderId="0" xfId="0" applyAlignment="1">
      <alignment horizontal="center" wrapText="1"/>
    </xf>
    <xf numFmtId="0" fontId="3" fillId="2" borderId="1" xfId="0" applyFont="1" applyFill="1" applyBorder="1" applyAlignment="1">
      <alignment horizontal="center" vertical="center" wrapText="1"/>
    </xf>
    <xf numFmtId="0" fontId="3" fillId="0" borderId="1" xfId="10" applyFont="1" applyFill="1" applyBorder="1" applyAlignment="1">
      <alignment horizontal="left" vertical="center" wrapText="1"/>
    </xf>
    <xf numFmtId="176" fontId="3" fillId="0" borderId="1" xfId="1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5" fillId="0" borderId="1" xfId="10" applyFont="1" applyFill="1" applyBorder="1" applyAlignment="1">
      <alignment horizontal="left" vertical="center" wrapText="1"/>
    </xf>
    <xf numFmtId="176" fontId="5" fillId="0" borderId="1" xfId="10" applyNumberFormat="1" applyFont="1" applyFill="1" applyBorder="1" applyAlignment="1">
      <alignment horizontal="center" vertical="center" wrapText="1"/>
    </xf>
    <xf numFmtId="0" fontId="5" fillId="0" borderId="1" xfId="10" applyFont="1" applyBorder="1" applyAlignment="1">
      <alignment horizontal="left" vertical="center" wrapText="1"/>
    </xf>
    <xf numFmtId="0" fontId="3" fillId="0" borderId="1" xfId="1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altLang="en-US" b="1">
                <a:solidFill>
                  <a:sysClr val="windowText" lastClr="000000"/>
                </a:solidFill>
              </a:rPr>
              <a:t>评价单位</a:t>
            </a:r>
            <a:r>
              <a:rPr lang="en-US" altLang="zh-CN" b="1">
                <a:solidFill>
                  <a:sysClr val="windowText" lastClr="000000"/>
                </a:solidFill>
              </a:rPr>
              <a:t>51</a:t>
            </a:r>
            <a:r>
              <a:rPr altLang="en-US" b="1">
                <a:solidFill>
                  <a:sysClr val="windowText" lastClr="000000"/>
                </a:solidFill>
              </a:rPr>
              <a:t>家</a:t>
            </a:r>
            <a:endParaRPr lang="en-US" altLang="en-US" b="1">
              <a:solidFill>
                <a:sysClr val="windowText" lastClr="000000"/>
              </a:solidFill>
            </a:endParaRPr>
          </a:p>
        </c:rich>
      </c:tx>
      <c:layout>
        <c:manualLayout>
          <c:xMode val="edge"/>
          <c:yMode val="edge"/>
          <c:x val="0.292430514488468"/>
          <c:y val="0.0170029471775107"/>
        </c:manualLayout>
      </c:layout>
      <c:overlay val="0"/>
      <c:spPr>
        <a:noFill/>
        <a:ln w="12700" cmpd="sng">
          <a:noFill/>
          <a:prstDash val="solid"/>
        </a:ln>
        <a:effectLst/>
      </c:spPr>
    </c:title>
    <c:autoTitleDeleted val="0"/>
    <c:plotArea>
      <c:layout>
        <c:manualLayout>
          <c:layoutTarget val="inner"/>
          <c:xMode val="edge"/>
          <c:yMode val="edge"/>
          <c:x val="0.173338098641887"/>
          <c:y val="0.14785261675663"/>
          <c:w val="0.58541815582559"/>
          <c:h val="0.768833607134475"/>
        </c:manualLayout>
      </c:layout>
      <c:pieChart>
        <c:varyColors val="1"/>
        <c:ser>
          <c:idx val="0"/>
          <c:order val="0"/>
          <c:tx>
            <c:strRef>
              <c:f>Sheet1!$E$5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1"/>
              <c:layout>
                <c:manualLayout>
                  <c:x val="0.017148336037271"/>
                  <c:y val="0.0428988771010755"/>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A</a:t>
                    </a:r>
                    <a:r>
                      <a:rPr altLang="en-US" b="1">
                        <a:solidFill>
                          <a:sysClr val="windowText" lastClr="000000"/>
                        </a:solidFill>
                      </a:rPr>
                      <a:t>级</a:t>
                    </a:r>
                    <a:r>
                      <a:rPr lang="en-US" altLang="zh-CN" b="1">
                        <a:solidFill>
                          <a:sysClr val="windowText" lastClr="000000"/>
                        </a:solidFill>
                      </a:rPr>
                      <a:t>8</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16</a:t>
                    </a:r>
                    <a:r>
                      <a:rPr b="1">
                        <a:solidFill>
                          <a:sysClr val="windowText" lastClr="000000"/>
                        </a:solidFill>
                      </a:rPr>
                      <a:t>%</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7319140547999"/>
                      <c:h val="0.124461573339379"/>
                    </c:manualLayout>
                  </c15:layout>
                </c:ext>
              </c:extLst>
            </c:dLbl>
            <c:dLbl>
              <c:idx val="2"/>
              <c:layout>
                <c:manualLayout>
                  <c:x val="-0.0356586879705538"/>
                  <c:y val="-0.0177378880245715"/>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B</a:t>
                    </a:r>
                    <a:r>
                      <a:rPr altLang="en-US" b="1">
                        <a:solidFill>
                          <a:sysClr val="windowText" lastClr="000000"/>
                        </a:solidFill>
                      </a:rPr>
                      <a:t>级</a:t>
                    </a:r>
                    <a:r>
                      <a:rPr lang="en-US" altLang="zh-CN" b="1">
                        <a:solidFill>
                          <a:sysClr val="windowText" lastClr="000000"/>
                        </a:solidFill>
                      </a:rPr>
                      <a:t>12</a:t>
                    </a:r>
                    <a:r>
                      <a:rPr altLang="en-US" b="1">
                        <a:solidFill>
                          <a:sysClr val="windowText" lastClr="000000"/>
                        </a:solidFill>
                      </a:rPr>
                      <a:t>级</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2</a:t>
                    </a:r>
                    <a:r>
                      <a:rPr lang="en-US" altLang="zh-CN" b="1">
                        <a:solidFill>
                          <a:sysClr val="windowText" lastClr="000000"/>
                        </a:solidFill>
                      </a:rPr>
                      <a:t>4</a:t>
                    </a:r>
                    <a:r>
                      <a:rPr b="1">
                        <a:solidFill>
                          <a:sysClr val="windowText" lastClr="000000"/>
                        </a:solidFill>
                      </a:rPr>
                      <a:t>%</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9737827715356"/>
                      <c:h val="0.135796871457719"/>
                    </c:manualLayout>
                  </c15:layout>
                </c:ext>
              </c:extLst>
            </c:dLbl>
            <c:dLbl>
              <c:idx val="3"/>
              <c:layout>
                <c:manualLayout>
                  <c:x val="0.00482628496048456"/>
                  <c:y val="-0.0555420461121323"/>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C</a:t>
                    </a:r>
                    <a:r>
                      <a:rPr altLang="en-US" b="1">
                        <a:solidFill>
                          <a:sysClr val="windowText" lastClr="000000"/>
                        </a:solidFill>
                      </a:rPr>
                      <a:t>级</a:t>
                    </a:r>
                    <a:r>
                      <a:rPr lang="en-US" altLang="zh-CN" b="1">
                        <a:solidFill>
                          <a:sysClr val="windowText" lastClr="000000"/>
                        </a:solidFill>
                      </a:rPr>
                      <a:t>26</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51</a:t>
                    </a:r>
                    <a:r>
                      <a:rPr b="1">
                        <a:solidFill>
                          <a:sysClr val="windowText" lastClr="000000"/>
                        </a:solidFill>
                      </a:rPr>
                      <a:t>%</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79381036861817"/>
                      <c:h val="0.123101337565178"/>
                    </c:manualLayout>
                  </c15:layout>
                </c:ext>
              </c:extLst>
            </c:dLbl>
            <c:dLbl>
              <c:idx val="4"/>
              <c:layout>
                <c:manualLayout>
                  <c:x val="-0.020262249930862"/>
                  <c:y val="0.0146197057006829"/>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D</a:t>
                    </a:r>
                    <a:r>
                      <a:rPr altLang="en-US" b="1">
                        <a:solidFill>
                          <a:sysClr val="windowText" lastClr="000000"/>
                        </a:solidFill>
                      </a:rPr>
                      <a:t>级</a:t>
                    </a:r>
                    <a:r>
                      <a:rPr lang="en-US" altLang="zh-CN" b="1">
                        <a:solidFill>
                          <a:sysClr val="windowText" lastClr="000000"/>
                        </a:solidFill>
                      </a:rPr>
                      <a:t>4</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8</a:t>
                    </a:r>
                    <a:r>
                      <a:rPr b="1">
                        <a:solidFill>
                          <a:sysClr val="windowText" lastClr="000000"/>
                        </a:solidFill>
                      </a:rPr>
                      <a:t>%</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7500492805046"/>
                      <c:h val="0.119247336204942"/>
                    </c:manualLayout>
                  </c15:layout>
                </c:ext>
              </c:extLst>
            </c:dLbl>
            <c:dLbl>
              <c:idx val="5"/>
              <c:layout>
                <c:manualLayout>
                  <c:x val="0.00987548895097428"/>
                  <c:y val="0.0343710985297479"/>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E</a:t>
                    </a:r>
                    <a:r>
                      <a:rPr altLang="en-US" b="1">
                        <a:solidFill>
                          <a:sysClr val="windowText" lastClr="000000"/>
                        </a:solidFill>
                      </a:rPr>
                      <a:t>级</a:t>
                    </a:r>
                    <a:r>
                      <a:rPr lang="en-US" altLang="zh-CN" b="1">
                        <a:solidFill>
                          <a:sysClr val="windowText" lastClr="000000"/>
                        </a:solidFill>
                      </a:rPr>
                      <a:t>1</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2%</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4330692667073"/>
                      <c:h val="0.135796871457719"/>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Sheet1!$D$6:$D$11</c:f>
              <c:strCache>
                <c:ptCount val="6"/>
                <c:pt idx="1">
                  <c:v>A</c:v>
                </c:pt>
                <c:pt idx="2">
                  <c:v>B</c:v>
                </c:pt>
                <c:pt idx="3">
                  <c:v>C</c:v>
                </c:pt>
                <c:pt idx="4">
                  <c:v>D</c:v>
                </c:pt>
                <c:pt idx="5">
                  <c:v>E</c:v>
                </c:pt>
              </c:strCache>
            </c:strRef>
          </c:cat>
          <c:val>
            <c:numRef>
              <c:f>Sheet1!$E$6:$E$11</c:f>
              <c:numCache>
                <c:formatCode>General</c:formatCode>
                <c:ptCount val="6"/>
                <c:pt idx="1">
                  <c:v>7</c:v>
                </c:pt>
                <c:pt idx="2">
                  <c:v>14</c:v>
                </c:pt>
                <c:pt idx="3">
                  <c:v>25</c:v>
                </c:pt>
                <c:pt idx="4">
                  <c:v>4</c:v>
                </c:pt>
                <c:pt idx="5">
                  <c:v>1</c:v>
                </c:pt>
              </c:numCache>
            </c:numRef>
          </c:val>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施工单位</a:t>
            </a:r>
            <a:r>
              <a:rPr lang="en-US" altLang="zh-CN"/>
              <a:t>15</a:t>
            </a:r>
            <a:r>
              <a:rPr altLang="en-US"/>
              <a:t>家</a:t>
            </a:r>
            <a:endParaRPr lang="en-US" altLang="zh-CN"/>
          </a:p>
        </c:rich>
      </c:tx>
      <c:layout>
        <c:manualLayout>
          <c:xMode val="edge"/>
          <c:yMode val="edge"/>
          <c:x val="0.260400701334712"/>
          <c:y val="0.0112275449101796"/>
        </c:manualLayout>
      </c:layout>
      <c:overlay val="0"/>
      <c:spPr>
        <a:noFill/>
        <a:ln>
          <a:noFill/>
        </a:ln>
        <a:effectLst/>
      </c:spPr>
    </c:title>
    <c:autoTitleDeleted val="0"/>
    <c:plotArea>
      <c:layout/>
      <c:pieChart>
        <c:varyColors val="1"/>
        <c:ser>
          <c:idx val="0"/>
          <c:order val="0"/>
          <c:tx>
            <c:strRef>
              <c:f>Sheet1!$H$5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1"/>
              <c:layout>
                <c:manualLayout>
                  <c:x val="0.0135928523985284"/>
                  <c:y val="0.0606636436484843"/>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3</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20</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4760881246642"/>
                      <c:h val="0.242889221556886"/>
                    </c:manualLayout>
                  </c15:layout>
                </c:ext>
              </c:extLst>
            </c:dLbl>
            <c:dLbl>
              <c:idx val="2"/>
              <c:layout>
                <c:manualLayout>
                  <c:x val="-0.000973696879701678"/>
                  <c:y val="-0.0572741064530295"/>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3</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20</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0.00238352606414825"/>
                  <c:y val="-0.0741153388598259"/>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8</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53</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03653949489522"/>
                      <c:h val="0.188248502994012"/>
                    </c:manualLayout>
                  </c15:layout>
                </c:ext>
              </c:extLst>
            </c:dLbl>
            <c:dLbl>
              <c:idx val="4"/>
              <c:delete val="1"/>
            </c:dLbl>
            <c:dLbl>
              <c:idx val="5"/>
              <c:layout>
                <c:manualLayout>
                  <c:x val="-0.0126576807031959"/>
                  <c:y val="0.0496506126982588"/>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E级</a:t>
                    </a:r>
                    <a:r>
                      <a:rPr lang="en-US" altLang="zh-CN"/>
                      <a:t>1</a:t>
                    </a:r>
                    <a:r>
                      <a:rPr altLang="en-US"/>
                      <a:t>家</a:t>
                    </a:r>
                    <a:r>
                      <a:t>7%</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4938205265986"/>
                      <c:h val="0.196482035928144"/>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0"/>
            <c:extLst>
              <c:ext xmlns:c15="http://schemas.microsoft.com/office/drawing/2012/chart" uri="{CE6537A1-D6FC-4f65-9D91-7224C49458BB}">
                <c15:layout/>
                <c15:showLeaderLines val="0"/>
                <c15:leaderLines>
                  <c:spPr>
                    <a:ln w="9525" cap="flat" cmpd="sng" algn="ctr">
                      <a:solidFill>
                        <a:schemeClr val="tx1">
                          <a:lumMod val="35000"/>
                          <a:lumOff val="65000"/>
                        </a:schemeClr>
                      </a:solidFill>
                      <a:round/>
                    </a:ln>
                    <a:effectLst/>
                  </c:spPr>
                </c15:leaderLines>
              </c:ext>
            </c:extLst>
          </c:dLbls>
          <c:cat>
            <c:strRef>
              <c:f>Sheet1!$G$6:$G$11</c:f>
              <c:strCache>
                <c:ptCount val="6"/>
                <c:pt idx="1">
                  <c:v>A</c:v>
                </c:pt>
                <c:pt idx="2">
                  <c:v>B</c:v>
                </c:pt>
                <c:pt idx="3">
                  <c:v>C</c:v>
                </c:pt>
                <c:pt idx="4">
                  <c:v>D</c:v>
                </c:pt>
                <c:pt idx="5">
                  <c:v>E</c:v>
                </c:pt>
              </c:strCache>
            </c:strRef>
          </c:cat>
          <c:val>
            <c:numRef>
              <c:f>Sheet1!$H$6:$H$11</c:f>
              <c:numCache>
                <c:formatCode>General</c:formatCode>
                <c:ptCount val="6"/>
                <c:pt idx="1">
                  <c:v>3</c:v>
                </c:pt>
                <c:pt idx="2">
                  <c:v>3</c:v>
                </c:pt>
                <c:pt idx="3">
                  <c:v>8</c:v>
                </c:pt>
                <c:pt idx="4">
                  <c:v>0</c:v>
                </c:pt>
                <c:pt idx="5">
                  <c:v>1</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3.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设计单位</a:t>
            </a:r>
            <a:r>
              <a:rPr lang="en-US" altLang="zh-CN"/>
              <a:t>27</a:t>
            </a:r>
            <a:r>
              <a:rPr altLang="en-US"/>
              <a:t>家</a:t>
            </a:r>
            <a:endParaRPr lang="en-US" altLang="zh-CN"/>
          </a:p>
        </c:rich>
      </c:tx>
      <c:layout>
        <c:manualLayout>
          <c:xMode val="edge"/>
          <c:yMode val="edge"/>
          <c:x val="0.254748769834787"/>
          <c:y val="0.0627615062761506"/>
        </c:manualLayout>
      </c:layout>
      <c:overlay val="0"/>
      <c:spPr>
        <a:noFill/>
        <a:ln>
          <a:noFill/>
        </a:ln>
        <a:effectLst/>
      </c:spPr>
    </c:title>
    <c:autoTitleDeleted val="0"/>
    <c:plotArea>
      <c:layout/>
      <c:pieChart>
        <c:varyColors val="1"/>
        <c:ser>
          <c:idx val="0"/>
          <c:order val="0"/>
          <c:tx>
            <c:strRef>
              <c:f>Sheet1!$K$5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0.0325594416130267"/>
                  <c:y val="0.0911625698920256"/>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4</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t>1</a:t>
                    </a:r>
                    <a:r>
                      <a:rPr lang="en-US" altLang="zh-CN"/>
                      <a:t>5</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0289079229122"/>
                      <c:h val="0.220454545454545"/>
                    </c:manualLayout>
                  </c15:layout>
                </c:ext>
              </c:extLst>
            </c:dLbl>
            <c:dLbl>
              <c:idx val="2"/>
              <c:layout>
                <c:manualLayout>
                  <c:x val="-0.0425537464598945"/>
                  <c:y val="-0.0026585523541396"/>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7</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6</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0096359743041"/>
                      <c:h val="0.208333333333333"/>
                    </c:manualLayout>
                  </c15:layout>
                </c:ext>
              </c:extLst>
            </c:dLbl>
            <c:dLbl>
              <c:idx val="3"/>
              <c:layout>
                <c:manualLayout>
                  <c:x val="-0.0738864431036963"/>
                  <c:y val="-0.129748851729142"/>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12</a:t>
                    </a:r>
                    <a:r>
                      <a:rPr altLang="en-US"/>
                      <a:t>家</a:t>
                    </a:r>
                    <a:r>
                      <a:t>4</a:t>
                    </a:r>
                    <a:r>
                      <a:rPr lang="en-US" altLang="zh-CN"/>
                      <a:t>4</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9100642398287"/>
                      <c:h val="0.301136363636364"/>
                    </c:manualLayout>
                  </c15:layout>
                </c:ext>
              </c:extLst>
            </c:dLbl>
            <c:dLbl>
              <c:idx val="4"/>
              <c:layout>
                <c:manualLayout>
                  <c:x val="-0.0306157036790745"/>
                  <c:y val="0.0789035268068509"/>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D级</a:t>
                    </a:r>
                    <a:r>
                      <a:rPr lang="en-US" altLang="zh-CN"/>
                      <a:t>4</a:t>
                    </a:r>
                    <a:r>
                      <a:rPr altLang="en-US"/>
                      <a:t>家</a:t>
                    </a:r>
                    <a:r>
                      <a:t>1</a:t>
                    </a:r>
                    <a:r>
                      <a:rPr lang="en-US" altLang="zh-CN"/>
                      <a:t>5</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7612419700214"/>
                      <c:h val="0.196969696969697"/>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Sheet1!$J$6:$J$10</c:f>
              <c:strCache>
                <c:ptCount val="5"/>
                <c:pt idx="1">
                  <c:v>A</c:v>
                </c:pt>
                <c:pt idx="2">
                  <c:v>B</c:v>
                </c:pt>
                <c:pt idx="3">
                  <c:v>C</c:v>
                </c:pt>
                <c:pt idx="4">
                  <c:v>D</c:v>
                </c:pt>
              </c:strCache>
            </c:strRef>
          </c:cat>
          <c:val>
            <c:numRef>
              <c:f>Sheet1!$K$6:$K$10</c:f>
              <c:numCache>
                <c:formatCode>General</c:formatCode>
                <c:ptCount val="5"/>
                <c:pt idx="1">
                  <c:v>4</c:v>
                </c:pt>
                <c:pt idx="2">
                  <c:v>7</c:v>
                </c:pt>
                <c:pt idx="3">
                  <c:v>12</c:v>
                </c:pt>
                <c:pt idx="4">
                  <c:v>4</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4.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监理单位</a:t>
            </a:r>
            <a:r>
              <a:rPr lang="en-US" altLang="zh-CN"/>
              <a:t>9</a:t>
            </a:r>
            <a:r>
              <a:rPr altLang="en-US"/>
              <a:t>家</a:t>
            </a:r>
            <a:endParaRPr lang="en-US" altLang="zh-CN"/>
          </a:p>
        </c:rich>
      </c:tx>
      <c:layout>
        <c:manualLayout>
          <c:xMode val="edge"/>
          <c:yMode val="edge"/>
          <c:x val="0.251757872210333"/>
          <c:y val="0.0177444794952681"/>
        </c:manualLayout>
      </c:layout>
      <c:overlay val="0"/>
      <c:spPr>
        <a:noFill/>
        <a:ln>
          <a:noFill/>
        </a:ln>
        <a:effectLst/>
      </c:spPr>
    </c:title>
    <c:autoTitleDeleted val="0"/>
    <c:plotArea>
      <c:layout/>
      <c:pieChart>
        <c:varyColors val="1"/>
        <c:ser>
          <c:idx val="0"/>
          <c:order val="0"/>
          <c:tx>
            <c:strRef>
              <c:f>Sheet1!$N$5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1"/>
              <c:layout>
                <c:manualLayout>
                  <c:x val="-0.00998472819545568"/>
                  <c:y val="0.0708280253900344"/>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1</a:t>
                    </a:r>
                    <a:r>
                      <a:rPr altLang="en-US"/>
                      <a:t>家</a:t>
                    </a:r>
                    <a:r>
                      <a:t>1</a:t>
                    </a:r>
                    <a:r>
                      <a:rPr lang="en-US" altLang="zh-CN"/>
                      <a:t>1</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9168450015286"/>
                      <c:h val="0.253943217665615"/>
                    </c:manualLayout>
                  </c15:layout>
                </c:ext>
              </c:extLst>
            </c:dLbl>
            <c:dLbl>
              <c:idx val="2"/>
              <c:layout>
                <c:manualLayout>
                  <c:x val="-0.00134613670558166"/>
                  <c:y val="0.0407526526772482"/>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2</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22</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92876796086824"/>
                      <c:h val="0.304416403785489"/>
                    </c:manualLayout>
                  </c15:layout>
                </c:ext>
              </c:extLst>
            </c:dLbl>
            <c:dLbl>
              <c:idx val="3"/>
              <c:layout>
                <c:manualLayout>
                  <c:x val="0.0155976765515156"/>
                  <c:y val="6.2082673863311e-8"/>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6</a:t>
                    </a:r>
                    <a:r>
                      <a:rPr altLang="en-US"/>
                      <a:t>家</a:t>
                    </a:r>
                    <a:endParaRPr altLang="en-US"/>
                  </a:p>
                  <a:p>
                    <a:pPr defTabSz="914400">
                      <a:defRPr lang="zh-CN" sz="900" b="0" i="0" u="none" strike="noStrike" kern="1200" baseline="0">
                        <a:solidFill>
                          <a:schemeClr val="tx1">
                            <a:lumMod val="75000"/>
                            <a:lumOff val="25000"/>
                          </a:schemeClr>
                        </a:solidFill>
                        <a:latin typeface="+mn-lt"/>
                        <a:ea typeface="+mn-ea"/>
                        <a:cs typeface="+mn-cs"/>
                      </a:defRPr>
                    </a:pPr>
                    <a:r>
                      <a:rPr lang="en-US" altLang="zh-CN"/>
                      <a:t>67</a:t>
                    </a:r>
                    <a:r>
                      <a:t>%</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8725160501376"/>
                      <c:h val="0.275630914826498"/>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Sheet1!$M$6:$M$9</c:f>
              <c:strCache>
                <c:ptCount val="4"/>
                <c:pt idx="1">
                  <c:v>A</c:v>
                </c:pt>
                <c:pt idx="2">
                  <c:v>B</c:v>
                </c:pt>
                <c:pt idx="3">
                  <c:v>C</c:v>
                </c:pt>
              </c:strCache>
            </c:strRef>
          </c:cat>
          <c:val>
            <c:numRef>
              <c:f>Sheet1!$N$6:$N$9</c:f>
              <c:numCache>
                <c:formatCode>General</c:formatCode>
                <c:ptCount val="4"/>
                <c:pt idx="1">
                  <c:v>1</c:v>
                </c:pt>
                <c:pt idx="2">
                  <c:v>2</c:v>
                </c:pt>
                <c:pt idx="3">
                  <c:v>6</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5.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altLang="en-US" b="1">
                <a:solidFill>
                  <a:sysClr val="windowText" lastClr="000000"/>
                </a:solidFill>
              </a:rPr>
              <a:t>评价单位</a:t>
            </a:r>
            <a:r>
              <a:rPr lang="en-US" altLang="zh-CN" b="1">
                <a:solidFill>
                  <a:sysClr val="windowText" lastClr="000000"/>
                </a:solidFill>
              </a:rPr>
              <a:t>51</a:t>
            </a:r>
            <a:r>
              <a:rPr altLang="en-US" b="1">
                <a:solidFill>
                  <a:sysClr val="windowText" lastClr="000000"/>
                </a:solidFill>
              </a:rPr>
              <a:t>家</a:t>
            </a:r>
            <a:endParaRPr lang="en-US" altLang="en-US" b="1">
              <a:solidFill>
                <a:sysClr val="windowText" lastClr="000000"/>
              </a:solidFill>
            </a:endParaRPr>
          </a:p>
        </c:rich>
      </c:tx>
      <c:layout/>
      <c:overlay val="0"/>
      <c:spPr>
        <a:noFill/>
        <a:ln w="12700" cmpd="sng">
          <a:noFill/>
          <a:prstDash val="solid"/>
        </a:ln>
        <a:effectLst/>
      </c:spPr>
    </c:title>
    <c:autoTitleDeleted val="0"/>
    <c:plotArea>
      <c:layout>
        <c:manualLayout>
          <c:layoutTarget val="inner"/>
          <c:xMode val="edge"/>
          <c:yMode val="edge"/>
          <c:x val="0.173338098641887"/>
          <c:y val="0.14785261675663"/>
          <c:w val="0.58541815582559"/>
          <c:h val="0.768833607134475"/>
        </c:manualLayout>
      </c:layout>
      <c:pieChart>
        <c:varyColors val="1"/>
        <c:ser>
          <c:idx val="0"/>
          <c:order val="0"/>
          <c:tx>
            <c:strRef>
              <c:f>Sheet1!$E$5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1"/>
              <c:layout>
                <c:manualLayout>
                  <c:x val="-0.172719448062586"/>
                  <c:y val="0.107510076375616"/>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A</a:t>
                    </a:r>
                    <a:r>
                      <a:rPr altLang="en-US" b="1">
                        <a:solidFill>
                          <a:sysClr val="windowText" lastClr="000000"/>
                        </a:solidFill>
                      </a:rPr>
                      <a:t>级</a:t>
                    </a:r>
                    <a:r>
                      <a:rPr lang="en-US" altLang="zh-CN" b="1">
                        <a:solidFill>
                          <a:sysClr val="windowText" lastClr="000000"/>
                        </a:solidFill>
                      </a:rPr>
                      <a:t>10</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19</a:t>
                    </a:r>
                    <a:r>
                      <a:rPr b="1">
                        <a:solidFill>
                          <a:sysClr val="windowText" lastClr="000000"/>
                        </a:solidFill>
                      </a:rPr>
                      <a:t>%</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B</a:t>
                    </a:r>
                    <a:r>
                      <a:rPr altLang="en-US" b="1">
                        <a:solidFill>
                          <a:sysClr val="windowText" lastClr="000000"/>
                        </a:solidFill>
                      </a:rPr>
                      <a:t>级</a:t>
                    </a:r>
                    <a:r>
                      <a:rPr lang="en-US" altLang="zh-CN" b="1">
                        <a:solidFill>
                          <a:sysClr val="windowText" lastClr="000000"/>
                        </a:solidFill>
                      </a:rPr>
                      <a:t>13</a:t>
                    </a:r>
                    <a:r>
                      <a:rPr altLang="en-US" b="1">
                        <a:solidFill>
                          <a:sysClr val="windowText" lastClr="000000"/>
                        </a:solidFill>
                      </a:rPr>
                      <a:t>级</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26%</a:t>
                    </a:r>
                    <a:endParaRPr b="1">
                      <a:solidFill>
                        <a:sysClr val="windowText" lastClr="000000"/>
                      </a:solidFill>
                    </a:endParaRP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3"/>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C</a:t>
                    </a:r>
                    <a:r>
                      <a:rPr altLang="en-US" b="1">
                        <a:solidFill>
                          <a:sysClr val="windowText" lastClr="000000"/>
                        </a:solidFill>
                      </a:rPr>
                      <a:t>级</a:t>
                    </a:r>
                    <a:r>
                      <a:rPr lang="en-US" altLang="zh-CN" b="1">
                        <a:solidFill>
                          <a:sysClr val="windowText" lastClr="000000"/>
                        </a:solidFill>
                      </a:rPr>
                      <a:t>22</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43%</a:t>
                    </a:r>
                    <a:endParaRPr b="1">
                      <a:solidFill>
                        <a:sysClr val="windowText" lastClr="000000"/>
                      </a:solidFill>
                    </a:endParaRP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4"/>
              <c:layout>
                <c:manualLayout>
                  <c:x val="0.0240902042382686"/>
                  <c:y val="0.0894326732817308"/>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D</a:t>
                    </a:r>
                    <a:r>
                      <a:rPr altLang="en-US" b="1">
                        <a:solidFill>
                          <a:sysClr val="windowText" lastClr="000000"/>
                        </a:solidFill>
                      </a:rPr>
                      <a:t>级</a:t>
                    </a:r>
                    <a:r>
                      <a:rPr lang="en-US" altLang="zh-CN" b="1">
                        <a:solidFill>
                          <a:sysClr val="windowText" lastClr="000000"/>
                        </a:solidFill>
                      </a:rPr>
                      <a:t>5</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10%</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Lst>
            </c:dLbl>
            <c:dLbl>
              <c:idx val="5"/>
              <c:layout>
                <c:manualLayout>
                  <c:x val="-0.007865492716678"/>
                  <c:y val="0.0717775823202719"/>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rPr lang="en-US" altLang="zh-CN" b="1">
                        <a:solidFill>
                          <a:sysClr val="windowText" lastClr="000000"/>
                        </a:solidFill>
                      </a:rPr>
                      <a:t>E</a:t>
                    </a:r>
                    <a:r>
                      <a:rPr altLang="en-US" b="1">
                        <a:solidFill>
                          <a:sysClr val="windowText" lastClr="000000"/>
                        </a:solidFill>
                      </a:rPr>
                      <a:t>级</a:t>
                    </a:r>
                    <a:r>
                      <a:rPr lang="en-US" altLang="zh-CN" b="1">
                        <a:solidFill>
                          <a:sysClr val="windowText" lastClr="000000"/>
                        </a:solidFill>
                      </a:rPr>
                      <a:t>1</a:t>
                    </a:r>
                    <a:r>
                      <a:rPr altLang="en-US" b="1">
                        <a:solidFill>
                          <a:sysClr val="windowText" lastClr="000000"/>
                        </a:solidFill>
                      </a:rPr>
                      <a:t>家</a:t>
                    </a:r>
                    <a:endParaRPr altLang="en-US" b="1">
                      <a:solidFill>
                        <a:sysClr val="windowText" lastClr="000000"/>
                      </a:solidFill>
                    </a:endParaRPr>
                  </a:p>
                  <a:p>
                    <a:pPr defTabSz="914400">
                      <a:defRPr lang="zh-CN" sz="900" b="0" i="0" u="none" strike="noStrike" kern="1200" baseline="0">
                        <a:solidFill>
                          <a:schemeClr val="tx1">
                            <a:lumMod val="75000"/>
                            <a:lumOff val="25000"/>
                          </a:schemeClr>
                        </a:solidFill>
                        <a:latin typeface="+mn-lt"/>
                        <a:ea typeface="+mn-ea"/>
                        <a:cs typeface="+mn-cs"/>
                      </a:defRPr>
                    </a:pPr>
                    <a:r>
                      <a:rPr b="1">
                        <a:solidFill>
                          <a:sysClr val="windowText" lastClr="000000"/>
                        </a:solidFill>
                      </a:rPr>
                      <a:t>2%</a:t>
                    </a:r>
                    <a:endParaRPr b="1">
                      <a:solidFill>
                        <a:sysClr val="windowText" lastClr="000000"/>
                      </a:solidFill>
                    </a:endParaRP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Sheet1!$D$6:$D$11</c:f>
              <c:strCache>
                <c:ptCount val="6"/>
                <c:pt idx="1">
                  <c:v>A</c:v>
                </c:pt>
                <c:pt idx="2">
                  <c:v>B</c:v>
                </c:pt>
                <c:pt idx="3">
                  <c:v>C</c:v>
                </c:pt>
                <c:pt idx="4">
                  <c:v>D</c:v>
                </c:pt>
                <c:pt idx="5">
                  <c:v>E</c:v>
                </c:pt>
              </c:strCache>
            </c:strRef>
          </c:cat>
          <c:val>
            <c:numRef>
              <c:f>Sheet1!$E$6:$E$11</c:f>
              <c:numCache>
                <c:formatCode>General</c:formatCode>
                <c:ptCount val="6"/>
                <c:pt idx="1">
                  <c:v>7</c:v>
                </c:pt>
                <c:pt idx="2">
                  <c:v>14</c:v>
                </c:pt>
                <c:pt idx="3">
                  <c:v>25</c:v>
                </c:pt>
                <c:pt idx="4">
                  <c:v>4</c:v>
                </c:pt>
                <c:pt idx="5">
                  <c:v>1</c:v>
                </c:pt>
              </c:numCache>
            </c:numRef>
          </c:val>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externalData r:id="rId1">
    <c:autoUpdate val="0"/>
  </c:externalData>
</c:chartSpace>
</file>

<file path=xl/charts/chart6.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施工单位</a:t>
            </a:r>
            <a:r>
              <a:rPr lang="en-US" altLang="zh-CN"/>
              <a:t>14</a:t>
            </a:r>
            <a:r>
              <a:rPr altLang="en-US"/>
              <a:t>家</a:t>
            </a:r>
            <a:endParaRPr lang="en-US" altLang="zh-CN"/>
          </a:p>
        </c:rich>
      </c:tx>
      <c:layout/>
      <c:overlay val="0"/>
      <c:spPr>
        <a:noFill/>
        <a:ln>
          <a:noFill/>
        </a:ln>
        <a:effectLst/>
      </c:spPr>
    </c:title>
    <c:autoTitleDeleted val="0"/>
    <c:plotArea>
      <c:layout/>
      <c:pieChart>
        <c:varyColors val="1"/>
        <c:ser>
          <c:idx val="0"/>
          <c:order val="0"/>
          <c:tx>
            <c:strRef>
              <c:f>Sheet1!$H$5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dLbl>
              <c:idx val="1"/>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4</a:t>
                    </a:r>
                    <a:r>
                      <a:rPr altLang="en-US"/>
                      <a:t>家</a:t>
                    </a:r>
                    <a:r>
                      <a:t>29%</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2"/>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2</a:t>
                    </a:r>
                    <a:r>
                      <a:rPr altLang="en-US"/>
                      <a:t>家</a:t>
                    </a:r>
                    <a:r>
                      <a:t>14%</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3"/>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6</a:t>
                    </a:r>
                    <a:r>
                      <a:rPr altLang="en-US"/>
                      <a:t>家</a:t>
                    </a:r>
                    <a:r>
                      <a:t>43%</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4"/>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D级</a:t>
                    </a:r>
                    <a:r>
                      <a:rPr lang="en-US" altLang="zh-CN"/>
                      <a:t>1</a:t>
                    </a:r>
                    <a:r>
                      <a:rPr altLang="en-US"/>
                      <a:t>家</a:t>
                    </a:r>
                    <a:r>
                      <a:t>7%</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5"/>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E级</a:t>
                    </a:r>
                    <a:r>
                      <a:rPr lang="en-US" altLang="zh-CN"/>
                      <a:t>1</a:t>
                    </a:r>
                    <a:r>
                      <a:rPr altLang="en-US"/>
                      <a:t>家</a:t>
                    </a:r>
                    <a:r>
                      <a:t>7%</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Sheet1!$G$6:$G$11</c:f>
              <c:strCache>
                <c:ptCount val="6"/>
                <c:pt idx="1">
                  <c:v>A</c:v>
                </c:pt>
                <c:pt idx="2">
                  <c:v>B</c:v>
                </c:pt>
                <c:pt idx="3">
                  <c:v>C</c:v>
                </c:pt>
                <c:pt idx="4">
                  <c:v>D</c:v>
                </c:pt>
                <c:pt idx="5">
                  <c:v>E</c:v>
                </c:pt>
              </c:strCache>
            </c:strRef>
          </c:cat>
          <c:val>
            <c:numRef>
              <c:f>Sheet1!$H$6:$H$11</c:f>
              <c:numCache>
                <c:formatCode>General</c:formatCode>
                <c:ptCount val="6"/>
                <c:pt idx="1">
                  <c:v>3</c:v>
                </c:pt>
                <c:pt idx="2">
                  <c:v>3</c:v>
                </c:pt>
                <c:pt idx="3">
                  <c:v>8</c:v>
                </c:pt>
                <c:pt idx="4">
                  <c:v>0</c:v>
                </c:pt>
                <c:pt idx="5">
                  <c:v>1</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设计单位</a:t>
            </a:r>
            <a:r>
              <a:rPr lang="en-US" altLang="zh-CN"/>
              <a:t>28</a:t>
            </a:r>
            <a:r>
              <a:rPr altLang="en-US"/>
              <a:t>家</a:t>
            </a:r>
            <a:endParaRPr lang="en-US" altLang="zh-CN"/>
          </a:p>
        </c:rich>
      </c:tx>
      <c:layout>
        <c:manualLayout>
          <c:xMode val="edge"/>
          <c:yMode val="edge"/>
          <c:x val="0.317773979918821"/>
          <c:y val="0.0627615062761506"/>
        </c:manualLayout>
      </c:layout>
      <c:overlay val="0"/>
      <c:spPr>
        <a:noFill/>
        <a:ln>
          <a:noFill/>
        </a:ln>
        <a:effectLst/>
      </c:spPr>
    </c:title>
    <c:autoTitleDeleted val="0"/>
    <c:plotArea>
      <c:layout/>
      <c:pieChart>
        <c:varyColors val="1"/>
        <c:ser>
          <c:idx val="0"/>
          <c:order val="0"/>
          <c:tx>
            <c:strRef>
              <c:f>Sheet1!$K$5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Lbls>
            <c:dLbl>
              <c:idx val="1"/>
              <c:layout>
                <c:manualLayout>
                  <c:x val="-0.0678152907210204"/>
                  <c:y val="0.165026206255662"/>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4</a:t>
                    </a:r>
                    <a:r>
                      <a:rPr altLang="en-US"/>
                      <a:t>家</a:t>
                    </a:r>
                    <a:r>
                      <a:t>14%</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ext>
              </c:extLst>
            </c:dLbl>
            <c:dLbl>
              <c:idx val="2"/>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8</a:t>
                    </a:r>
                    <a:r>
                      <a:rPr altLang="en-US"/>
                      <a:t>家</a:t>
                    </a:r>
                    <a:r>
                      <a:t>29%</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3"/>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12</a:t>
                    </a:r>
                    <a:r>
                      <a:rPr altLang="en-US"/>
                      <a:t>家</a:t>
                    </a:r>
                    <a:r>
                      <a:t>43%</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dLbl>
              <c:idx val="4"/>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D级</a:t>
                    </a:r>
                    <a:r>
                      <a:rPr lang="en-US" altLang="zh-CN"/>
                      <a:t>4</a:t>
                    </a:r>
                    <a:r>
                      <a:rPr altLang="en-US"/>
                      <a:t>家</a:t>
                    </a:r>
                    <a:r>
                      <a:t>14%</a:t>
                    </a:r>
                  </a:p>
                </c:rich>
              </c:tx>
              <c:dLblPos val="inEnd"/>
              <c:showLegendKey val="0"/>
              <c:showVal val="0"/>
              <c:showCatName val="1"/>
              <c:showSerName val="0"/>
              <c:showPercent val="1"/>
              <c:showBubbleSize val="0"/>
              <c:separator>
</c:separator>
              <c:extLst>
                <c:ext xmlns:c15="http://schemas.microsoft.com/office/drawing/2012/chart" uri="{CE6537A1-D6FC-4f65-9D91-7224C49458BB}"/>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Sheet1!$J$6:$J$10</c:f>
              <c:strCache>
                <c:ptCount val="5"/>
                <c:pt idx="1">
                  <c:v>A</c:v>
                </c:pt>
                <c:pt idx="2">
                  <c:v>B</c:v>
                </c:pt>
                <c:pt idx="3">
                  <c:v>C</c:v>
                </c:pt>
                <c:pt idx="4">
                  <c:v>D</c:v>
                </c:pt>
              </c:strCache>
            </c:strRef>
          </c:cat>
          <c:val>
            <c:numRef>
              <c:f>Sheet1!$K$6:$K$10</c:f>
              <c:numCache>
                <c:formatCode>General</c:formatCode>
                <c:ptCount val="5"/>
                <c:pt idx="1">
                  <c:v>4</c:v>
                </c:pt>
                <c:pt idx="2">
                  <c:v>7</c:v>
                </c:pt>
                <c:pt idx="3">
                  <c:v>12</c:v>
                </c:pt>
                <c:pt idx="4">
                  <c:v>4</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监理单位</a:t>
            </a:r>
            <a:r>
              <a:rPr lang="en-US" altLang="zh-CN"/>
              <a:t>8</a:t>
            </a:r>
            <a:r>
              <a:rPr altLang="en-US"/>
              <a:t>家</a:t>
            </a:r>
            <a:endParaRPr lang="en-US" altLang="zh-CN"/>
          </a:p>
        </c:rich>
      </c:tx>
      <c:layout/>
      <c:overlay val="0"/>
      <c:spPr>
        <a:noFill/>
        <a:ln>
          <a:noFill/>
        </a:ln>
        <a:effectLst/>
      </c:spPr>
    </c:title>
    <c:autoTitleDeleted val="0"/>
    <c:plotArea>
      <c:layout/>
      <c:pieChart>
        <c:varyColors val="1"/>
        <c:ser>
          <c:idx val="0"/>
          <c:order val="0"/>
          <c:tx>
            <c:strRef>
              <c:f>Sheet1!$N$5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Lbls>
            <c:dLbl>
              <c:idx val="1"/>
              <c:layout>
                <c:manualLayout>
                  <c:x val="-0.097114046446755"/>
                  <c:y val="0.218698687850602"/>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1</a:t>
                    </a:r>
                    <a:r>
                      <a:rPr altLang="en-US"/>
                      <a:t>家</a:t>
                    </a:r>
                    <a:r>
                      <a:t>12%</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6145479265806"/>
                      <c:h val="0.253874767513949"/>
                    </c:manualLayout>
                  </c15:layout>
                </c:ext>
              </c:extLst>
            </c:dLbl>
            <c:dLbl>
              <c:idx val="2"/>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B级</a:t>
                    </a:r>
                    <a:r>
                      <a:rPr lang="en-US" altLang="zh-CN"/>
                      <a:t>3</a:t>
                    </a:r>
                    <a:r>
                      <a:rPr altLang="en-US"/>
                      <a:t>家</a:t>
                    </a:r>
                    <a:r>
                      <a:t>38%</a:t>
                    </a:r>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256628144119647"/>
                      <c:h val="0.261314321140732"/>
                    </c:manualLayout>
                  </c15:layout>
                </c:ext>
              </c:extLst>
            </c:dLbl>
            <c:dLbl>
              <c:idx val="3"/>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C级</a:t>
                    </a:r>
                    <a:r>
                      <a:rPr lang="en-US" altLang="zh-CN"/>
                      <a:t>4</a:t>
                    </a:r>
                    <a:r>
                      <a:rPr altLang="en-US"/>
                      <a:t>家</a:t>
                    </a:r>
                    <a:r>
                      <a:t>50%</a:t>
                    </a:r>
                  </a:p>
                </c:rich>
              </c:tx>
              <c:dLblPos val="inEnd"/>
              <c:showLegendKey val="0"/>
              <c:showVal val="0"/>
              <c:showCatName val="1"/>
              <c:showSerName val="0"/>
              <c:showPercent val="1"/>
              <c:showBubbleSize val="0"/>
              <c:separator>
</c:separator>
              <c:extLst>
                <c:ext xmlns:c15="http://schemas.microsoft.com/office/drawing/2012/chart" uri="{CE6537A1-D6FC-4f65-9D91-7224C49458BB}">
                  <c15:layout>
                    <c:manualLayout>
                      <c:w val="0.261726716519375"/>
                      <c:h val="0.25077495350279"/>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Sheet1!$M$6:$M$9</c:f>
              <c:strCache>
                <c:ptCount val="4"/>
                <c:pt idx="1">
                  <c:v>A</c:v>
                </c:pt>
                <c:pt idx="2">
                  <c:v>B</c:v>
                </c:pt>
                <c:pt idx="3">
                  <c:v>C</c:v>
                </c:pt>
              </c:strCache>
            </c:strRef>
          </c:cat>
          <c:val>
            <c:numRef>
              <c:f>Sheet1!$N$6:$N$9</c:f>
              <c:numCache>
                <c:formatCode>General</c:formatCode>
                <c:ptCount val="4"/>
                <c:pt idx="1">
                  <c:v>1</c:v>
                </c:pt>
                <c:pt idx="2">
                  <c:v>2</c:v>
                </c:pt>
                <c:pt idx="3">
                  <c:v>6</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t>检测单位</a:t>
            </a:r>
            <a:r>
              <a:rPr lang="en-US" altLang="zh-CN"/>
              <a:t>1</a:t>
            </a:r>
            <a:r>
              <a:rPr altLang="en-US"/>
              <a:t>家</a:t>
            </a:r>
            <a:endParaRPr lang="en-US" altLang="zh-CN"/>
          </a:p>
        </c:rich>
      </c:tx>
      <c:layout>
        <c:manualLayout>
          <c:xMode val="edge"/>
          <c:yMode val="edge"/>
          <c:x val="0.256656899033518"/>
          <c:y val="0.064727463312369"/>
        </c:manualLayout>
      </c:layout>
      <c:overlay val="0"/>
      <c:spPr>
        <a:noFill/>
        <a:ln>
          <a:noFill/>
        </a:ln>
        <a:effectLst/>
      </c:spPr>
    </c:title>
    <c:autoTitleDeleted val="0"/>
    <c:plotArea>
      <c:layout/>
      <c:pieChart>
        <c:varyColors val="1"/>
        <c:ser>
          <c:idx val="0"/>
          <c:order val="0"/>
          <c:tx>
            <c:strRef>
              <c:f>Sheet1!$Q$5</c:f>
              <c:strCache>
                <c:ptCount val="1"/>
                <c:pt idx="0">
                  <c:v>数量</c:v>
                </c:pt>
              </c:strCache>
            </c:strRef>
          </c:tx>
          <c:spPr/>
          <c:explosion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Lbls>
            <c:dLbl>
              <c:idx val="1"/>
              <c:layout>
                <c:manualLayout>
                  <c:x val="0.00925296143313959"/>
                  <c:y val="-0.191477987422522"/>
                </c:manualLayout>
              </c:layout>
              <c:tx>
                <c:rich>
                  <a:bodyPr rot="0" spcFirstLastPara="0" vertOverflow="ellipsis" vert="horz" wrap="square" lIns="38100" tIns="19050" rIns="38100" bIns="19050" anchor="ctr" anchorCtr="1"/>
                  <a:lstStyle/>
                  <a:p>
                    <a:pPr defTabSz="914400">
                      <a:defRPr lang="zh-CN" sz="900" b="0" i="0" u="none" strike="noStrike" kern="1200" baseline="0">
                        <a:solidFill>
                          <a:schemeClr val="tx1">
                            <a:lumMod val="75000"/>
                            <a:lumOff val="25000"/>
                          </a:schemeClr>
                        </a:solidFill>
                        <a:latin typeface="+mn-lt"/>
                        <a:ea typeface="+mn-ea"/>
                        <a:cs typeface="+mn-cs"/>
                      </a:defRPr>
                    </a:pPr>
                    <a:r>
                      <a:t>A级</a:t>
                    </a:r>
                    <a:r>
                      <a:rPr lang="en-US" altLang="zh-CN"/>
                      <a:t>1</a:t>
                    </a:r>
                    <a:r>
                      <a:rPr altLang="en-US"/>
                      <a:t>家</a:t>
                    </a:r>
                    <a:r>
                      <a:t>100%</a:t>
                    </a:r>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5219000616903"/>
                      <c:h val="0.24559748427673"/>
                    </c:manualLayout>
                  </c15:layout>
                </c:ext>
              </c:extLst>
            </c:dLbl>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p>
            </c:txPr>
            <c:dLblPos val="inEnd"/>
            <c:showLegendKey val="0"/>
            <c:showVal val="0"/>
            <c:showCatName val="1"/>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Sheet1!$P$6:$P$7</c:f>
              <c:strCache>
                <c:ptCount val="2"/>
                <c:pt idx="1">
                  <c:v>A</c:v>
                </c:pt>
              </c:strCache>
            </c:strRef>
          </c:cat>
          <c:val>
            <c:numRef>
              <c:f>Sheet1!$Q$6:$Q$7</c:f>
              <c:numCache>
                <c:formatCode>General</c:formatCode>
                <c:ptCount val="2"/>
                <c:pt idx="1">
                  <c:v>1</c:v>
                </c:pt>
              </c:numCache>
            </c:numRef>
          </c:val>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4" Type="http://schemas.openxmlformats.org/officeDocument/2006/relationships/chart" Target="../charts/chart4.xml"/><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5" Type="http://schemas.openxmlformats.org/officeDocument/2006/relationships/chart" Target="../charts/chart9.xml"/><Relationship Id="rId4" Type="http://schemas.openxmlformats.org/officeDocument/2006/relationships/chart" Target="../charts/chart8.xml"/><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255270</xdr:colOff>
      <xdr:row>7</xdr:row>
      <xdr:rowOff>256540</xdr:rowOff>
    </xdr:from>
    <xdr:to>
      <xdr:col>5</xdr:col>
      <xdr:colOff>95250</xdr:colOff>
      <xdr:row>7</xdr:row>
      <xdr:rowOff>3057525</xdr:rowOff>
    </xdr:to>
    <xdr:graphicFrame>
      <xdr:nvGraphicFramePr>
        <xdr:cNvPr id="7" name="图表 6"/>
        <xdr:cNvGraphicFramePr/>
      </xdr:nvGraphicFramePr>
      <xdr:xfrm>
        <a:off x="255270" y="2332990"/>
        <a:ext cx="3129915" cy="28009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495935</xdr:colOff>
      <xdr:row>7</xdr:row>
      <xdr:rowOff>56515</xdr:rowOff>
    </xdr:from>
    <xdr:to>
      <xdr:col>9</xdr:col>
      <xdr:colOff>230505</xdr:colOff>
      <xdr:row>7</xdr:row>
      <xdr:rowOff>1753235</xdr:rowOff>
    </xdr:to>
    <xdr:graphicFrame>
      <xdr:nvGraphicFramePr>
        <xdr:cNvPr id="11" name="图表 10"/>
        <xdr:cNvGraphicFramePr/>
      </xdr:nvGraphicFramePr>
      <xdr:xfrm>
        <a:off x="3785870" y="2132965"/>
        <a:ext cx="2363470" cy="16967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486410</xdr:colOff>
      <xdr:row>7</xdr:row>
      <xdr:rowOff>1704340</xdr:rowOff>
    </xdr:from>
    <xdr:to>
      <xdr:col>9</xdr:col>
      <xdr:colOff>229870</xdr:colOff>
      <xdr:row>7</xdr:row>
      <xdr:rowOff>3380740</xdr:rowOff>
    </xdr:to>
    <xdr:graphicFrame>
      <xdr:nvGraphicFramePr>
        <xdr:cNvPr id="12" name="图表 11"/>
        <xdr:cNvGraphicFramePr/>
      </xdr:nvGraphicFramePr>
      <xdr:xfrm>
        <a:off x="3776345" y="3780790"/>
        <a:ext cx="2372360" cy="167640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487045</xdr:colOff>
      <xdr:row>7</xdr:row>
      <xdr:rowOff>64135</xdr:rowOff>
    </xdr:from>
    <xdr:to>
      <xdr:col>12</xdr:col>
      <xdr:colOff>592455</xdr:colOff>
      <xdr:row>7</xdr:row>
      <xdr:rowOff>1674495</xdr:rowOff>
    </xdr:to>
    <xdr:graphicFrame>
      <xdr:nvGraphicFramePr>
        <xdr:cNvPr id="13" name="图表 12"/>
        <xdr:cNvGraphicFramePr/>
      </xdr:nvGraphicFramePr>
      <xdr:xfrm>
        <a:off x="6405880" y="2140585"/>
        <a:ext cx="2077085" cy="161036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635</xdr:colOff>
      <xdr:row>13</xdr:row>
      <xdr:rowOff>76200</xdr:rowOff>
    </xdr:from>
    <xdr:to>
      <xdr:col>4</xdr:col>
      <xdr:colOff>478790</xdr:colOff>
      <xdr:row>29</xdr:row>
      <xdr:rowOff>133985</xdr:rowOff>
    </xdr:to>
    <xdr:graphicFrame>
      <xdr:nvGraphicFramePr>
        <xdr:cNvPr id="8" name="图表 7"/>
        <xdr:cNvGraphicFramePr/>
      </xdr:nvGraphicFramePr>
      <xdr:xfrm>
        <a:off x="635" y="2305050"/>
        <a:ext cx="3221355" cy="28009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60325</xdr:colOff>
      <xdr:row>15</xdr:row>
      <xdr:rowOff>101600</xdr:rowOff>
    </xdr:from>
    <xdr:to>
      <xdr:col>8</xdr:col>
      <xdr:colOff>442595</xdr:colOff>
      <xdr:row>27</xdr:row>
      <xdr:rowOff>168275</xdr:rowOff>
    </xdr:to>
    <xdr:graphicFrame>
      <xdr:nvGraphicFramePr>
        <xdr:cNvPr id="10" name="图表 9"/>
        <xdr:cNvGraphicFramePr/>
      </xdr:nvGraphicFramePr>
      <xdr:xfrm>
        <a:off x="3489325" y="2673350"/>
        <a:ext cx="2439670" cy="2124075"/>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641350</xdr:colOff>
      <xdr:row>15</xdr:row>
      <xdr:rowOff>140335</xdr:rowOff>
    </xdr:from>
    <xdr:to>
      <xdr:col>12</xdr:col>
      <xdr:colOff>137795</xdr:colOff>
      <xdr:row>28</xdr:row>
      <xdr:rowOff>6350</xdr:rowOff>
    </xdr:to>
    <xdr:graphicFrame>
      <xdr:nvGraphicFramePr>
        <xdr:cNvPr id="11" name="图表 10"/>
        <xdr:cNvGraphicFramePr/>
      </xdr:nvGraphicFramePr>
      <xdr:xfrm>
        <a:off x="6127750" y="2712085"/>
        <a:ext cx="2239645" cy="2094865"/>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307975</xdr:colOff>
      <xdr:row>15</xdr:row>
      <xdr:rowOff>158115</xdr:rowOff>
    </xdr:from>
    <xdr:to>
      <xdr:col>15</xdr:col>
      <xdr:colOff>118745</xdr:colOff>
      <xdr:row>27</xdr:row>
      <xdr:rowOff>149225</xdr:rowOff>
    </xdr:to>
    <xdr:graphicFrame>
      <xdr:nvGraphicFramePr>
        <xdr:cNvPr id="12" name="图表 11"/>
        <xdr:cNvGraphicFramePr/>
      </xdr:nvGraphicFramePr>
      <xdr:xfrm>
        <a:off x="8537575" y="2729865"/>
        <a:ext cx="1868170" cy="204851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231775</xdr:colOff>
      <xdr:row>15</xdr:row>
      <xdr:rowOff>158750</xdr:rowOff>
    </xdr:from>
    <xdr:to>
      <xdr:col>18</xdr:col>
      <xdr:colOff>233045</xdr:colOff>
      <xdr:row>27</xdr:row>
      <xdr:rowOff>120650</xdr:rowOff>
    </xdr:to>
    <xdr:graphicFrame>
      <xdr:nvGraphicFramePr>
        <xdr:cNvPr id="13" name="图表 12"/>
        <xdr:cNvGraphicFramePr/>
      </xdr:nvGraphicFramePr>
      <xdr:xfrm>
        <a:off x="10518775" y="2730500"/>
        <a:ext cx="2058670" cy="20193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zoomScale="85" zoomScaleNormal="85" workbookViewId="0">
      <selection activeCell="V4" sqref="V4"/>
    </sheetView>
  </sheetViews>
  <sheetFormatPr defaultColWidth="9" defaultRowHeight="13.5"/>
  <cols>
    <col min="1" max="1" width="5.625" customWidth="1"/>
    <col min="2" max="2" width="15.625" customWidth="1"/>
    <col min="3" max="3" width="25.625" style="11" customWidth="1"/>
    <col min="4" max="4" width="16.625" style="29" customWidth="1"/>
    <col min="5" max="5" width="10.625" style="30" customWidth="1"/>
    <col min="6" max="6" width="10.625" hidden="1" customWidth="1"/>
    <col min="7" max="7" width="25.625" hidden="1" customWidth="1"/>
    <col min="8" max="8" width="10.625" hidden="1" customWidth="1"/>
    <col min="9" max="13" width="10.625" customWidth="1"/>
    <col min="14" max="14" width="11.625" customWidth="1"/>
    <col min="15" max="15" width="10.625" customWidth="1"/>
    <col min="16" max="17" width="8.625" customWidth="1"/>
  </cols>
  <sheetData>
    <row r="1" ht="28.5" customHeight="1" spans="1:17">
      <c r="A1" s="2" t="s">
        <v>0</v>
      </c>
      <c r="B1" s="2"/>
      <c r="C1" s="13"/>
      <c r="D1" s="13"/>
      <c r="E1" s="13"/>
      <c r="F1" s="2"/>
      <c r="G1" s="2"/>
      <c r="H1" s="2"/>
      <c r="I1" s="2"/>
      <c r="J1" s="2"/>
      <c r="K1" s="2"/>
      <c r="L1" s="2"/>
      <c r="M1" s="2"/>
      <c r="N1" s="2"/>
      <c r="O1" s="2"/>
      <c r="P1" s="2"/>
      <c r="Q1" s="2"/>
    </row>
    <row r="2" ht="39" customHeight="1" spans="1:17">
      <c r="A2" s="3" t="s">
        <v>1</v>
      </c>
      <c r="B2" s="3" t="s">
        <v>2</v>
      </c>
      <c r="C2" s="14" t="s">
        <v>3</v>
      </c>
      <c r="D2" s="14" t="s">
        <v>4</v>
      </c>
      <c r="E2" s="24" t="s">
        <v>5</v>
      </c>
      <c r="F2" s="3" t="s">
        <v>6</v>
      </c>
      <c r="G2" s="3" t="s">
        <v>7</v>
      </c>
      <c r="H2" s="3" t="s">
        <v>8</v>
      </c>
      <c r="I2" s="3" t="s">
        <v>9</v>
      </c>
      <c r="J2" s="3" t="s">
        <v>10</v>
      </c>
      <c r="K2" s="3" t="s">
        <v>11</v>
      </c>
      <c r="L2" s="3" t="s">
        <v>12</v>
      </c>
      <c r="M2" s="3" t="s">
        <v>13</v>
      </c>
      <c r="N2" s="14" t="s">
        <v>14</v>
      </c>
      <c r="O2" s="14" t="s">
        <v>15</v>
      </c>
      <c r="P2" s="14" t="s">
        <v>16</v>
      </c>
      <c r="Q2" s="14" t="s">
        <v>17</v>
      </c>
    </row>
    <row r="3" ht="52" customHeight="1" spans="1:20">
      <c r="A3" s="15">
        <v>1</v>
      </c>
      <c r="B3" s="4" t="s">
        <v>18</v>
      </c>
      <c r="C3" s="16" t="s">
        <v>19</v>
      </c>
      <c r="D3" s="16" t="s">
        <v>20</v>
      </c>
      <c r="E3" s="17">
        <v>37424.2742</v>
      </c>
      <c r="F3" s="18" t="s">
        <v>21</v>
      </c>
      <c r="G3" s="19" t="s">
        <v>22</v>
      </c>
      <c r="H3" s="4" t="s">
        <v>23</v>
      </c>
      <c r="I3" s="18" t="s">
        <v>24</v>
      </c>
      <c r="J3" s="18">
        <v>75</v>
      </c>
      <c r="K3" s="18">
        <v>20</v>
      </c>
      <c r="L3" s="18">
        <v>0</v>
      </c>
      <c r="M3" s="18">
        <f>J3+K3</f>
        <v>95</v>
      </c>
      <c r="N3" s="18">
        <v>-5</v>
      </c>
      <c r="O3" s="4">
        <f>M3+N3</f>
        <v>90</v>
      </c>
      <c r="P3" s="4" t="s">
        <v>25</v>
      </c>
      <c r="Q3" s="4" t="str">
        <f>IF(O3&lt;60,"E",IF(O3&lt;75,"D",IF(O3&lt;85,"C",IF(O3&lt;95,"B",IF(O3&lt;100,"A")))))</f>
        <v>B</v>
      </c>
      <c r="T3" s="8"/>
    </row>
    <row r="4" ht="68" customHeight="1" spans="1:17">
      <c r="A4" s="15">
        <v>2</v>
      </c>
      <c r="B4" s="15" t="s">
        <v>26</v>
      </c>
      <c r="C4" s="33" t="s">
        <v>27</v>
      </c>
      <c r="D4" s="33" t="s">
        <v>28</v>
      </c>
      <c r="E4" s="34">
        <v>11956.216</v>
      </c>
      <c r="F4" s="15" t="s">
        <v>29</v>
      </c>
      <c r="G4" s="40" t="s">
        <v>30</v>
      </c>
      <c r="H4" s="4" t="s">
        <v>31</v>
      </c>
      <c r="I4" s="15" t="s">
        <v>24</v>
      </c>
      <c r="J4" s="15">
        <v>77</v>
      </c>
      <c r="K4" s="15">
        <v>20</v>
      </c>
      <c r="L4" s="15">
        <v>0</v>
      </c>
      <c r="M4" s="18">
        <f t="shared" ref="M4:M17" si="0">J4+K4</f>
        <v>97</v>
      </c>
      <c r="N4" s="18">
        <v>0</v>
      </c>
      <c r="O4" s="4">
        <f t="shared" ref="O4:O17" si="1">M4+N4</f>
        <v>97</v>
      </c>
      <c r="P4" s="4" t="s">
        <v>32</v>
      </c>
      <c r="Q4" s="4" t="str">
        <f>IF(O4&lt;60,"E",IF(O4&lt;75,"D",IF(O4&lt;85,"C",IF(O4&lt;95,"B",IF(O4&lt;100,"A")))))</f>
        <v>A</v>
      </c>
    </row>
    <row r="5" ht="104" customHeight="1" spans="1:17">
      <c r="A5" s="15">
        <v>3</v>
      </c>
      <c r="B5" s="27" t="s">
        <v>33</v>
      </c>
      <c r="C5" s="16" t="s">
        <v>34</v>
      </c>
      <c r="D5" s="16" t="s">
        <v>35</v>
      </c>
      <c r="E5" s="17" t="s">
        <v>36</v>
      </c>
      <c r="F5" s="27" t="s">
        <v>37</v>
      </c>
      <c r="G5" s="35" t="s">
        <v>38</v>
      </c>
      <c r="H5" s="27" t="s">
        <v>39</v>
      </c>
      <c r="I5" s="15" t="s">
        <v>24</v>
      </c>
      <c r="J5" s="15" t="s">
        <v>40</v>
      </c>
      <c r="K5" s="15" t="s">
        <v>41</v>
      </c>
      <c r="L5" s="15">
        <v>0</v>
      </c>
      <c r="M5" s="18">
        <f>(88*1+74*1.5)/2.5</f>
        <v>79.6</v>
      </c>
      <c r="N5" s="18">
        <v>0</v>
      </c>
      <c r="O5" s="4">
        <f t="shared" si="1"/>
        <v>79.6</v>
      </c>
      <c r="P5" s="4" t="s">
        <v>42</v>
      </c>
      <c r="Q5" s="4" t="str">
        <f>IF(O5&lt;60,"E",IF(O5&lt;75,"D",IF(O5&lt;85,"C",IF(O5&lt;95,"B",IF(O5&lt;100,"A")))))</f>
        <v>C</v>
      </c>
    </row>
    <row r="6" ht="127" customHeight="1" spans="1:17">
      <c r="A6" s="15">
        <v>4</v>
      </c>
      <c r="B6" s="27" t="s">
        <v>43</v>
      </c>
      <c r="C6" s="16" t="s">
        <v>44</v>
      </c>
      <c r="D6" s="16" t="s">
        <v>45</v>
      </c>
      <c r="E6" s="17" t="s">
        <v>46</v>
      </c>
      <c r="F6" s="27" t="s">
        <v>47</v>
      </c>
      <c r="G6" s="35" t="s">
        <v>48</v>
      </c>
      <c r="H6" s="27" t="s">
        <v>49</v>
      </c>
      <c r="I6" s="15" t="s">
        <v>24</v>
      </c>
      <c r="J6" s="15">
        <v>62</v>
      </c>
      <c r="K6" s="15">
        <v>20</v>
      </c>
      <c r="L6" s="15">
        <v>0</v>
      </c>
      <c r="M6" s="18">
        <f t="shared" si="0"/>
        <v>82</v>
      </c>
      <c r="N6" s="18">
        <v>0</v>
      </c>
      <c r="O6" s="4">
        <f t="shared" si="1"/>
        <v>82</v>
      </c>
      <c r="P6" s="4" t="s">
        <v>50</v>
      </c>
      <c r="Q6" s="4" t="str">
        <f t="shared" ref="Q6:Q17" si="2">IF(O6&lt;60,"E",IF(O6&lt;75,"D",IF(O6&lt;85,"C",IF(O6&lt;95,"B",IF(O6&lt;100,"A")))))</f>
        <v>C</v>
      </c>
    </row>
    <row r="7" ht="56" customHeight="1" spans="1:17">
      <c r="A7" s="15">
        <v>5</v>
      </c>
      <c r="B7" s="27" t="s">
        <v>51</v>
      </c>
      <c r="C7" s="16" t="s">
        <v>52</v>
      </c>
      <c r="D7" s="16" t="s">
        <v>53</v>
      </c>
      <c r="E7" s="17">
        <v>2531.286</v>
      </c>
      <c r="F7" s="27" t="s">
        <v>54</v>
      </c>
      <c r="G7" s="35" t="s">
        <v>55</v>
      </c>
      <c r="H7" s="27" t="s">
        <v>56</v>
      </c>
      <c r="I7" s="15" t="s">
        <v>24</v>
      </c>
      <c r="J7" s="15">
        <v>58</v>
      </c>
      <c r="K7" s="15">
        <v>20</v>
      </c>
      <c r="L7" s="15">
        <v>0</v>
      </c>
      <c r="M7" s="18">
        <f t="shared" si="0"/>
        <v>78</v>
      </c>
      <c r="N7" s="18">
        <v>0</v>
      </c>
      <c r="O7" s="4">
        <f t="shared" si="1"/>
        <v>78</v>
      </c>
      <c r="P7" s="4" t="s">
        <v>50</v>
      </c>
      <c r="Q7" s="4" t="str">
        <f t="shared" si="2"/>
        <v>C</v>
      </c>
    </row>
    <row r="8" ht="75" customHeight="1" spans="1:17">
      <c r="A8" s="15">
        <v>6</v>
      </c>
      <c r="B8" s="27" t="s">
        <v>57</v>
      </c>
      <c r="C8" s="16" t="s">
        <v>58</v>
      </c>
      <c r="D8" s="16" t="s">
        <v>59</v>
      </c>
      <c r="E8" s="17">
        <v>3346.5212</v>
      </c>
      <c r="F8" s="27" t="s">
        <v>60</v>
      </c>
      <c r="G8" s="35" t="s">
        <v>61</v>
      </c>
      <c r="H8" s="27" t="s">
        <v>62</v>
      </c>
      <c r="I8" s="15" t="s">
        <v>24</v>
      </c>
      <c r="J8" s="4">
        <v>76</v>
      </c>
      <c r="K8" s="15">
        <v>20</v>
      </c>
      <c r="L8" s="15">
        <v>0</v>
      </c>
      <c r="M8" s="18">
        <f t="shared" si="0"/>
        <v>96</v>
      </c>
      <c r="N8" s="18">
        <v>0</v>
      </c>
      <c r="O8" s="4">
        <f t="shared" si="1"/>
        <v>96</v>
      </c>
      <c r="P8" s="4" t="s">
        <v>50</v>
      </c>
      <c r="Q8" s="4" t="str">
        <f t="shared" si="2"/>
        <v>A</v>
      </c>
    </row>
    <row r="9" ht="79" customHeight="1" spans="1:17">
      <c r="A9" s="15">
        <v>7</v>
      </c>
      <c r="B9" s="27" t="s">
        <v>63</v>
      </c>
      <c r="C9" s="16" t="s">
        <v>64</v>
      </c>
      <c r="D9" s="16" t="s">
        <v>65</v>
      </c>
      <c r="E9" s="17">
        <f>31862719/10000</f>
        <v>3186.2719</v>
      </c>
      <c r="F9" s="27" t="s">
        <v>66</v>
      </c>
      <c r="G9" s="35" t="s">
        <v>67</v>
      </c>
      <c r="H9" s="27" t="s">
        <v>68</v>
      </c>
      <c r="I9" s="15" t="s">
        <v>24</v>
      </c>
      <c r="J9" s="15">
        <v>68</v>
      </c>
      <c r="K9" s="15">
        <v>20</v>
      </c>
      <c r="L9" s="15">
        <v>0</v>
      </c>
      <c r="M9" s="18">
        <f t="shared" si="0"/>
        <v>88</v>
      </c>
      <c r="N9" s="18">
        <v>0</v>
      </c>
      <c r="O9" s="4">
        <f t="shared" si="1"/>
        <v>88</v>
      </c>
      <c r="P9" s="4" t="s">
        <v>50</v>
      </c>
      <c r="Q9" s="4" t="str">
        <f t="shared" si="2"/>
        <v>B</v>
      </c>
    </row>
    <row r="10" ht="72" customHeight="1" spans="1:17">
      <c r="A10" s="15">
        <v>8</v>
      </c>
      <c r="B10" s="27" t="s">
        <v>69</v>
      </c>
      <c r="C10" s="16" t="s">
        <v>70</v>
      </c>
      <c r="D10" s="16" t="s">
        <v>71</v>
      </c>
      <c r="E10" s="17">
        <f>354911/10000</f>
        <v>35.4911</v>
      </c>
      <c r="F10" s="27" t="s">
        <v>72</v>
      </c>
      <c r="G10" s="35" t="s">
        <v>73</v>
      </c>
      <c r="H10" s="27" t="s">
        <v>74</v>
      </c>
      <c r="I10" s="15" t="s">
        <v>24</v>
      </c>
      <c r="J10" s="15">
        <v>74</v>
      </c>
      <c r="K10" s="15">
        <v>20</v>
      </c>
      <c r="L10" s="15">
        <v>0</v>
      </c>
      <c r="M10" s="18">
        <f t="shared" si="0"/>
        <v>94</v>
      </c>
      <c r="N10" s="18">
        <v>0</v>
      </c>
      <c r="O10" s="4">
        <f t="shared" si="1"/>
        <v>94</v>
      </c>
      <c r="P10" s="4" t="s">
        <v>50</v>
      </c>
      <c r="Q10" s="4" t="str">
        <f t="shared" si="2"/>
        <v>B</v>
      </c>
    </row>
    <row r="11" ht="55.5" customHeight="1" spans="1:17">
      <c r="A11" s="15">
        <v>9</v>
      </c>
      <c r="B11" s="27" t="s">
        <v>75</v>
      </c>
      <c r="C11" s="16" t="s">
        <v>76</v>
      </c>
      <c r="D11" s="16" t="s">
        <v>77</v>
      </c>
      <c r="E11" s="17">
        <v>211</v>
      </c>
      <c r="F11" s="27" t="s">
        <v>78</v>
      </c>
      <c r="G11" s="35" t="s">
        <v>79</v>
      </c>
      <c r="H11" s="27" t="s">
        <v>80</v>
      </c>
      <c r="I11" s="15" t="s">
        <v>24</v>
      </c>
      <c r="J11" s="15">
        <v>58</v>
      </c>
      <c r="K11" s="15">
        <v>20</v>
      </c>
      <c r="L11" s="15">
        <v>0</v>
      </c>
      <c r="M11" s="18">
        <f t="shared" si="0"/>
        <v>78</v>
      </c>
      <c r="N11" s="18">
        <v>0</v>
      </c>
      <c r="O11" s="4">
        <f t="shared" si="1"/>
        <v>78</v>
      </c>
      <c r="P11" s="4" t="s">
        <v>50</v>
      </c>
      <c r="Q11" s="4" t="str">
        <f t="shared" si="2"/>
        <v>C</v>
      </c>
    </row>
    <row r="12" ht="105" customHeight="1" spans="1:17">
      <c r="A12" s="15">
        <v>10</v>
      </c>
      <c r="B12" s="27" t="s">
        <v>81</v>
      </c>
      <c r="C12" s="16" t="s">
        <v>82</v>
      </c>
      <c r="D12" s="16" t="s">
        <v>83</v>
      </c>
      <c r="E12" s="17">
        <v>97.37</v>
      </c>
      <c r="F12" s="27" t="s">
        <v>84</v>
      </c>
      <c r="G12" s="35" t="s">
        <v>85</v>
      </c>
      <c r="H12" s="27" t="s">
        <v>86</v>
      </c>
      <c r="I12" s="15" t="s">
        <v>24</v>
      </c>
      <c r="J12" s="15">
        <v>56</v>
      </c>
      <c r="K12" s="15">
        <v>20</v>
      </c>
      <c r="L12" s="15">
        <v>0</v>
      </c>
      <c r="M12" s="18">
        <f t="shared" si="0"/>
        <v>76</v>
      </c>
      <c r="N12" s="18">
        <v>0</v>
      </c>
      <c r="O12" s="4">
        <f t="shared" si="1"/>
        <v>76</v>
      </c>
      <c r="P12" s="4" t="s">
        <v>50</v>
      </c>
      <c r="Q12" s="4" t="str">
        <f t="shared" si="2"/>
        <v>C</v>
      </c>
    </row>
    <row r="13" ht="70" customHeight="1" spans="1:17">
      <c r="A13" s="15">
        <v>11</v>
      </c>
      <c r="B13" s="4" t="s">
        <v>87</v>
      </c>
      <c r="C13" s="20" t="s">
        <v>88</v>
      </c>
      <c r="D13" s="20" t="s">
        <v>89</v>
      </c>
      <c r="E13" s="21">
        <v>9296.8888</v>
      </c>
      <c r="F13" s="4" t="s">
        <v>90</v>
      </c>
      <c r="G13" s="19" t="s">
        <v>91</v>
      </c>
      <c r="H13" s="4" t="s">
        <v>92</v>
      </c>
      <c r="I13" s="4" t="s">
        <v>24</v>
      </c>
      <c r="J13" s="4">
        <v>30</v>
      </c>
      <c r="K13" s="4">
        <v>20</v>
      </c>
      <c r="L13" s="4">
        <v>0</v>
      </c>
      <c r="M13" s="18">
        <f t="shared" si="0"/>
        <v>50</v>
      </c>
      <c r="N13" s="18">
        <v>0</v>
      </c>
      <c r="O13" s="4">
        <f t="shared" si="1"/>
        <v>50</v>
      </c>
      <c r="P13" s="4" t="s">
        <v>93</v>
      </c>
      <c r="Q13" s="4" t="str">
        <f t="shared" si="2"/>
        <v>E</v>
      </c>
    </row>
    <row r="14" ht="52" customHeight="1" spans="1:17">
      <c r="A14" s="15">
        <v>12</v>
      </c>
      <c r="B14" s="4" t="s">
        <v>94</v>
      </c>
      <c r="C14" s="20" t="s">
        <v>95</v>
      </c>
      <c r="D14" s="20" t="s">
        <v>96</v>
      </c>
      <c r="E14" s="21">
        <v>18467.5981</v>
      </c>
      <c r="F14" s="4" t="s">
        <v>97</v>
      </c>
      <c r="G14" s="19" t="s">
        <v>98</v>
      </c>
      <c r="H14" s="4" t="s">
        <v>99</v>
      </c>
      <c r="I14" s="4" t="s">
        <v>24</v>
      </c>
      <c r="J14" s="18">
        <v>73</v>
      </c>
      <c r="K14" s="18">
        <v>10</v>
      </c>
      <c r="L14" s="18">
        <v>0</v>
      </c>
      <c r="M14" s="18">
        <f t="shared" si="0"/>
        <v>83</v>
      </c>
      <c r="N14" s="18">
        <v>0</v>
      </c>
      <c r="O14" s="4">
        <f t="shared" si="1"/>
        <v>83</v>
      </c>
      <c r="P14" s="4" t="s">
        <v>93</v>
      </c>
      <c r="Q14" s="4" t="str">
        <f t="shared" si="2"/>
        <v>C</v>
      </c>
    </row>
    <row r="15" ht="74" customHeight="1" spans="1:20">
      <c r="A15" s="15">
        <v>13</v>
      </c>
      <c r="B15" s="4" t="s">
        <v>100</v>
      </c>
      <c r="C15" s="20" t="s">
        <v>101</v>
      </c>
      <c r="D15" s="20" t="s">
        <v>102</v>
      </c>
      <c r="E15" s="21">
        <v>6335.3</v>
      </c>
      <c r="F15" s="4" t="s">
        <v>103</v>
      </c>
      <c r="G15" s="19" t="s">
        <v>104</v>
      </c>
      <c r="H15" s="4" t="s">
        <v>105</v>
      </c>
      <c r="I15" s="4" t="s">
        <v>24</v>
      </c>
      <c r="J15" s="4">
        <v>65</v>
      </c>
      <c r="K15" s="4">
        <v>20</v>
      </c>
      <c r="L15" s="4">
        <v>0</v>
      </c>
      <c r="M15" s="18">
        <f t="shared" si="0"/>
        <v>85</v>
      </c>
      <c r="N15" s="18">
        <v>-5</v>
      </c>
      <c r="O15" s="4">
        <f t="shared" si="1"/>
        <v>80</v>
      </c>
      <c r="P15" s="4" t="s">
        <v>106</v>
      </c>
      <c r="Q15" s="4" t="str">
        <f t="shared" si="2"/>
        <v>C</v>
      </c>
      <c r="T15" s="8"/>
    </row>
    <row r="16" ht="59" customHeight="1" spans="1:17">
      <c r="A16" s="15">
        <v>14</v>
      </c>
      <c r="B16" s="4" t="s">
        <v>107</v>
      </c>
      <c r="C16" s="20" t="s">
        <v>101</v>
      </c>
      <c r="D16" s="20" t="s">
        <v>108</v>
      </c>
      <c r="E16" s="21">
        <f>1731.205+1336.206</f>
        <v>3067.411</v>
      </c>
      <c r="F16" s="4" t="s">
        <v>109</v>
      </c>
      <c r="G16" s="19" t="s">
        <v>110</v>
      </c>
      <c r="H16" s="4" t="s">
        <v>111</v>
      </c>
      <c r="I16" s="4" t="s">
        <v>24</v>
      </c>
      <c r="J16" s="18">
        <v>76</v>
      </c>
      <c r="K16" s="18">
        <v>20</v>
      </c>
      <c r="L16" s="18">
        <v>0</v>
      </c>
      <c r="M16" s="18">
        <f t="shared" si="0"/>
        <v>96</v>
      </c>
      <c r="N16" s="18">
        <v>0</v>
      </c>
      <c r="O16" s="4">
        <f t="shared" si="1"/>
        <v>96</v>
      </c>
      <c r="P16" s="4" t="s">
        <v>106</v>
      </c>
      <c r="Q16" s="4" t="str">
        <f t="shared" si="2"/>
        <v>A</v>
      </c>
    </row>
    <row r="17" ht="84" customHeight="1" spans="1:20">
      <c r="A17" s="15">
        <v>15</v>
      </c>
      <c r="B17" s="4" t="s">
        <v>112</v>
      </c>
      <c r="C17" s="20" t="s">
        <v>113</v>
      </c>
      <c r="D17" s="20" t="s">
        <v>114</v>
      </c>
      <c r="E17" s="21">
        <v>239.3573</v>
      </c>
      <c r="F17" s="4" t="s">
        <v>115</v>
      </c>
      <c r="G17" s="19" t="s">
        <v>116</v>
      </c>
      <c r="H17" s="4" t="s">
        <v>117</v>
      </c>
      <c r="I17" s="4" t="s">
        <v>24</v>
      </c>
      <c r="J17" s="18">
        <v>71</v>
      </c>
      <c r="K17" s="18">
        <v>20</v>
      </c>
      <c r="L17" s="18">
        <v>0</v>
      </c>
      <c r="M17" s="18">
        <f t="shared" si="0"/>
        <v>91</v>
      </c>
      <c r="N17" s="18">
        <v>-8</v>
      </c>
      <c r="O17" s="4">
        <f t="shared" si="1"/>
        <v>83</v>
      </c>
      <c r="P17" s="4" t="s">
        <v>106</v>
      </c>
      <c r="Q17" s="4" t="str">
        <f t="shared" si="2"/>
        <v>C</v>
      </c>
      <c r="T17" s="8"/>
    </row>
  </sheetData>
  <autoFilter ref="A1:Q17">
    <extLst/>
  </autoFilter>
  <mergeCells count="1">
    <mergeCell ref="A1:Q1"/>
  </mergeCells>
  <conditionalFormatting sqref="C4:E4">
    <cfRule type="duplicateValues" dxfId="0" priority="4"/>
  </conditionalFormatting>
  <conditionalFormatting sqref="E7">
    <cfRule type="duplicateValues" dxfId="0" priority="2"/>
  </conditionalFormatting>
  <conditionalFormatting sqref="E8">
    <cfRule type="duplicateValues" dxfId="0" priority="1"/>
  </conditionalFormatting>
  <conditionalFormatting sqref="B3:B17 D3:E3 D5:E5 D15:E17">
    <cfRule type="duplicateValues" dxfId="0" priority="6"/>
  </conditionalFormatting>
  <conditionalFormatting sqref="C6:E6 C7:D8 C9:E12">
    <cfRule type="duplicateValues" dxfId="0" priority="3"/>
  </conditionalFormatting>
  <conditionalFormatting sqref="C13:E14">
    <cfRule type="duplicateValues" dxfId="0" priority="5"/>
  </conditionalFormatting>
  <dataValidations count="1">
    <dataValidation type="list" allowBlank="1" showInputMessage="1" showErrorMessage="1" sqref="I4 I13 I14 I16 I17 I5:I12">
      <formula1>#REF!</formula1>
    </dataValidation>
  </dataValidations>
  <pageMargins left="0.393055555555556" right="0.393055555555556" top="0.393055555555556" bottom="0.393055555555556" header="0.354166666666667" footer="0.5"/>
  <pageSetup paperSize="9"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zoomScale="85" zoomScaleNormal="85" workbookViewId="0">
      <selection activeCell="I8" sqref="I8"/>
    </sheetView>
  </sheetViews>
  <sheetFormatPr defaultColWidth="9" defaultRowHeight="13.5"/>
  <cols>
    <col min="1" max="1" width="5.625" customWidth="1"/>
    <col min="2" max="2" width="15.625" style="10" customWidth="1"/>
    <col min="3" max="3" width="25.625" style="29" customWidth="1"/>
    <col min="4" max="4" width="15.625" style="29" customWidth="1"/>
    <col min="5" max="5" width="10.625" style="30" customWidth="1"/>
    <col min="6" max="6" width="10.625" style="31" hidden="1" customWidth="1"/>
    <col min="7" max="7" width="20.625" hidden="1" customWidth="1"/>
    <col min="8" max="8" width="10.625" style="10" hidden="1" customWidth="1"/>
    <col min="9" max="16" width="10.625" customWidth="1"/>
    <col min="17" max="17" width="8.625" customWidth="1"/>
  </cols>
  <sheetData>
    <row r="1" ht="24.5" customHeight="1" spans="1:17">
      <c r="A1" s="2" t="s">
        <v>118</v>
      </c>
      <c r="B1" s="2"/>
      <c r="C1" s="13"/>
      <c r="D1" s="13"/>
      <c r="E1" s="13"/>
      <c r="F1" s="2"/>
      <c r="G1" s="2"/>
      <c r="H1" s="2"/>
      <c r="I1" s="2"/>
      <c r="J1" s="2"/>
      <c r="K1" s="2"/>
      <c r="L1" s="2"/>
      <c r="M1" s="2"/>
      <c r="N1" s="2"/>
      <c r="O1" s="2"/>
      <c r="P1" s="2"/>
      <c r="Q1" s="2"/>
    </row>
    <row r="2" ht="35" customHeight="1" spans="1:17">
      <c r="A2" s="3" t="s">
        <v>1</v>
      </c>
      <c r="B2" s="3" t="s">
        <v>2</v>
      </c>
      <c r="C2" s="14" t="s">
        <v>3</v>
      </c>
      <c r="D2" s="14" t="s">
        <v>4</v>
      </c>
      <c r="E2" s="24" t="s">
        <v>5</v>
      </c>
      <c r="F2" s="3" t="s">
        <v>6</v>
      </c>
      <c r="G2" s="3" t="s">
        <v>7</v>
      </c>
      <c r="H2" s="3" t="s">
        <v>8</v>
      </c>
      <c r="I2" s="3" t="s">
        <v>9</v>
      </c>
      <c r="J2" s="3" t="s">
        <v>10</v>
      </c>
      <c r="K2" s="3" t="s">
        <v>11</v>
      </c>
      <c r="L2" s="3" t="s">
        <v>12</v>
      </c>
      <c r="M2" s="3" t="s">
        <v>13</v>
      </c>
      <c r="N2" s="14" t="s">
        <v>14</v>
      </c>
      <c r="O2" s="14" t="s">
        <v>15</v>
      </c>
      <c r="P2" s="14" t="s">
        <v>16</v>
      </c>
      <c r="Q2" s="14" t="s">
        <v>17</v>
      </c>
    </row>
    <row r="3" ht="35" customHeight="1" spans="1:17">
      <c r="A3" s="4">
        <v>1</v>
      </c>
      <c r="B3" s="32" t="s">
        <v>119</v>
      </c>
      <c r="C3" s="16" t="s">
        <v>120</v>
      </c>
      <c r="D3" s="16" t="s">
        <v>121</v>
      </c>
      <c r="E3" s="17">
        <v>25</v>
      </c>
      <c r="F3" s="4" t="s">
        <v>122</v>
      </c>
      <c r="G3" s="19" t="s">
        <v>123</v>
      </c>
      <c r="H3" s="4" t="s">
        <v>124</v>
      </c>
      <c r="I3" s="4" t="s">
        <v>125</v>
      </c>
      <c r="J3" s="4">
        <v>74</v>
      </c>
      <c r="K3" s="4">
        <v>20</v>
      </c>
      <c r="L3" s="18">
        <v>0</v>
      </c>
      <c r="M3" s="18">
        <f t="shared" ref="M3:M13" si="0">J3+K3</f>
        <v>94</v>
      </c>
      <c r="N3" s="18">
        <v>0</v>
      </c>
      <c r="O3" s="4">
        <f t="shared" ref="O3:O13" si="1">M3+N3</f>
        <v>94</v>
      </c>
      <c r="P3" s="4" t="s">
        <v>25</v>
      </c>
      <c r="Q3" s="4" t="str">
        <f>IF(O3&lt;60,"E",IF(O3&lt;75,"D",IF(O3&lt;85,"C",IF(O3&lt;95,"B",IF(O3&lt;100,"A")))))</f>
        <v>B</v>
      </c>
    </row>
    <row r="4" ht="49" customHeight="1" spans="1:17">
      <c r="A4" s="4">
        <v>2</v>
      </c>
      <c r="B4" s="4" t="s">
        <v>126</v>
      </c>
      <c r="C4" s="20" t="s">
        <v>127</v>
      </c>
      <c r="D4" s="20" t="s">
        <v>128</v>
      </c>
      <c r="E4" s="21">
        <v>270</v>
      </c>
      <c r="F4" s="4" t="s">
        <v>129</v>
      </c>
      <c r="G4" s="19" t="s">
        <v>130</v>
      </c>
      <c r="H4" s="4" t="s">
        <v>131</v>
      </c>
      <c r="I4" s="4" t="s">
        <v>132</v>
      </c>
      <c r="J4" s="4">
        <v>73</v>
      </c>
      <c r="K4" s="4">
        <v>20</v>
      </c>
      <c r="L4" s="4">
        <v>0</v>
      </c>
      <c r="M4" s="18">
        <f t="shared" si="0"/>
        <v>93</v>
      </c>
      <c r="N4" s="4">
        <v>0</v>
      </c>
      <c r="O4" s="4">
        <f t="shared" si="1"/>
        <v>93</v>
      </c>
      <c r="P4" s="4" t="s">
        <v>32</v>
      </c>
      <c r="Q4" s="4" t="str">
        <f t="shared" ref="Q4:Q19" si="2">IF(O4&lt;60,"E",IF(O4&lt;75,"D",IF(O4&lt;85,"C",IF(O4&lt;95,"B",IF(O4&lt;100,"A")))))</f>
        <v>B</v>
      </c>
    </row>
    <row r="5" ht="56" customHeight="1" spans="1:17">
      <c r="A5" s="4">
        <v>3</v>
      </c>
      <c r="B5" s="4" t="s">
        <v>133</v>
      </c>
      <c r="C5" s="20" t="s">
        <v>134</v>
      </c>
      <c r="D5" s="20" t="s">
        <v>135</v>
      </c>
      <c r="E5" s="21">
        <v>70.847055</v>
      </c>
      <c r="F5" s="4" t="s">
        <v>136</v>
      </c>
      <c r="G5" s="19" t="s">
        <v>137</v>
      </c>
      <c r="H5" s="4" t="s">
        <v>138</v>
      </c>
      <c r="I5" s="4" t="s">
        <v>132</v>
      </c>
      <c r="J5" s="4">
        <v>61</v>
      </c>
      <c r="K5" s="4">
        <v>20</v>
      </c>
      <c r="L5" s="4">
        <v>0</v>
      </c>
      <c r="M5" s="18">
        <f t="shared" si="0"/>
        <v>81</v>
      </c>
      <c r="N5" s="18">
        <v>0</v>
      </c>
      <c r="O5" s="4">
        <f t="shared" si="1"/>
        <v>81</v>
      </c>
      <c r="P5" s="4" t="s">
        <v>32</v>
      </c>
      <c r="Q5" s="4" t="str">
        <f t="shared" si="2"/>
        <v>C</v>
      </c>
    </row>
    <row r="6" ht="71" customHeight="1" spans="1:17">
      <c r="A6" s="4">
        <v>4</v>
      </c>
      <c r="B6" s="4" t="s">
        <v>139</v>
      </c>
      <c r="C6" s="20" t="s">
        <v>140</v>
      </c>
      <c r="D6" s="20" t="s">
        <v>141</v>
      </c>
      <c r="E6" s="21">
        <v>13.84082</v>
      </c>
      <c r="F6" s="4" t="s">
        <v>142</v>
      </c>
      <c r="G6" s="19" t="s">
        <v>143</v>
      </c>
      <c r="H6" s="4" t="s">
        <v>144</v>
      </c>
      <c r="I6" s="4" t="s">
        <v>132</v>
      </c>
      <c r="J6" s="4">
        <v>62</v>
      </c>
      <c r="K6" s="4">
        <v>20</v>
      </c>
      <c r="L6" s="4">
        <v>0</v>
      </c>
      <c r="M6" s="18">
        <f t="shared" si="0"/>
        <v>82</v>
      </c>
      <c r="N6" s="4">
        <v>0</v>
      </c>
      <c r="O6" s="4">
        <f t="shared" si="1"/>
        <v>82</v>
      </c>
      <c r="P6" s="4" t="s">
        <v>32</v>
      </c>
      <c r="Q6" s="4" t="str">
        <f t="shared" si="2"/>
        <v>C</v>
      </c>
    </row>
    <row r="7" ht="62" customHeight="1" spans="1:17">
      <c r="A7" s="4">
        <v>5</v>
      </c>
      <c r="B7" s="4" t="s">
        <v>145</v>
      </c>
      <c r="C7" s="20" t="s">
        <v>146</v>
      </c>
      <c r="D7" s="20" t="s">
        <v>147</v>
      </c>
      <c r="E7" s="21">
        <v>545</v>
      </c>
      <c r="F7" s="4" t="s">
        <v>148</v>
      </c>
      <c r="G7" s="19" t="s">
        <v>149</v>
      </c>
      <c r="H7" s="4" t="s">
        <v>150</v>
      </c>
      <c r="I7" s="4" t="s">
        <v>132</v>
      </c>
      <c r="J7" s="4">
        <v>70</v>
      </c>
      <c r="K7" s="4">
        <v>20</v>
      </c>
      <c r="L7" s="4">
        <v>0</v>
      </c>
      <c r="M7" s="18">
        <f t="shared" si="0"/>
        <v>90</v>
      </c>
      <c r="N7" s="18">
        <v>0</v>
      </c>
      <c r="O7" s="4">
        <f t="shared" si="1"/>
        <v>90</v>
      </c>
      <c r="P7" s="4" t="s">
        <v>32</v>
      </c>
      <c r="Q7" s="4" t="str">
        <f t="shared" si="2"/>
        <v>B</v>
      </c>
    </row>
    <row r="8" ht="60" customHeight="1" spans="1:17">
      <c r="A8" s="4">
        <v>6</v>
      </c>
      <c r="B8" s="4" t="s">
        <v>151</v>
      </c>
      <c r="C8" s="20" t="s">
        <v>152</v>
      </c>
      <c r="D8" s="20" t="s">
        <v>153</v>
      </c>
      <c r="E8" s="21">
        <v>56</v>
      </c>
      <c r="F8" s="4" t="s">
        <v>154</v>
      </c>
      <c r="G8" s="19" t="s">
        <v>155</v>
      </c>
      <c r="H8" s="4" t="s">
        <v>156</v>
      </c>
      <c r="I8" s="4" t="s">
        <v>125</v>
      </c>
      <c r="J8" s="4">
        <v>74</v>
      </c>
      <c r="K8" s="4">
        <v>20</v>
      </c>
      <c r="L8" s="4">
        <v>0</v>
      </c>
      <c r="M8" s="18">
        <f t="shared" si="0"/>
        <v>94</v>
      </c>
      <c r="N8" s="4">
        <v>-10</v>
      </c>
      <c r="O8" s="4">
        <f t="shared" si="1"/>
        <v>84</v>
      </c>
      <c r="P8" s="4" t="s">
        <v>32</v>
      </c>
      <c r="Q8" s="4" t="str">
        <f t="shared" si="2"/>
        <v>C</v>
      </c>
    </row>
    <row r="9" ht="68" customHeight="1" spans="1:17">
      <c r="A9" s="4">
        <v>7</v>
      </c>
      <c r="B9" s="32" t="s">
        <v>157</v>
      </c>
      <c r="C9" s="20" t="s">
        <v>158</v>
      </c>
      <c r="D9" s="20" t="s">
        <v>159</v>
      </c>
      <c r="E9" s="21">
        <v>430</v>
      </c>
      <c r="F9" s="4" t="s">
        <v>160</v>
      </c>
      <c r="G9" s="19" t="s">
        <v>161</v>
      </c>
      <c r="H9" s="4" t="s">
        <v>162</v>
      </c>
      <c r="I9" s="4" t="s">
        <v>125</v>
      </c>
      <c r="J9" s="4">
        <v>76</v>
      </c>
      <c r="K9" s="4">
        <v>20</v>
      </c>
      <c r="L9" s="4">
        <v>0</v>
      </c>
      <c r="M9" s="18">
        <f t="shared" si="0"/>
        <v>96</v>
      </c>
      <c r="N9" s="18">
        <v>0</v>
      </c>
      <c r="O9" s="4">
        <f t="shared" si="1"/>
        <v>96</v>
      </c>
      <c r="P9" s="4" t="s">
        <v>32</v>
      </c>
      <c r="Q9" s="4" t="str">
        <f t="shared" si="2"/>
        <v>A</v>
      </c>
    </row>
    <row r="10" ht="90" customHeight="1" spans="1:17">
      <c r="A10" s="4">
        <v>8</v>
      </c>
      <c r="B10" s="4" t="s">
        <v>163</v>
      </c>
      <c r="C10" s="20" t="s">
        <v>164</v>
      </c>
      <c r="D10" s="20" t="s">
        <v>165</v>
      </c>
      <c r="E10" s="21">
        <v>66</v>
      </c>
      <c r="F10" s="4" t="s">
        <v>166</v>
      </c>
      <c r="G10" s="19" t="s">
        <v>167</v>
      </c>
      <c r="H10" s="4" t="s">
        <v>168</v>
      </c>
      <c r="I10" s="4" t="s">
        <v>125</v>
      </c>
      <c r="J10" s="4">
        <v>64</v>
      </c>
      <c r="K10" s="4">
        <v>20</v>
      </c>
      <c r="L10" s="4">
        <v>0</v>
      </c>
      <c r="M10" s="18">
        <f t="shared" si="0"/>
        <v>84</v>
      </c>
      <c r="N10" s="4">
        <v>0</v>
      </c>
      <c r="O10" s="4">
        <f t="shared" si="1"/>
        <v>84</v>
      </c>
      <c r="P10" s="4" t="s">
        <v>32</v>
      </c>
      <c r="Q10" s="4" t="str">
        <f t="shared" si="2"/>
        <v>C</v>
      </c>
    </row>
    <row r="11" ht="73" customHeight="1" spans="1:17">
      <c r="A11" s="4">
        <v>9</v>
      </c>
      <c r="B11" s="4" t="s">
        <v>169</v>
      </c>
      <c r="C11" s="33" t="s">
        <v>27</v>
      </c>
      <c r="D11" s="33" t="s">
        <v>170</v>
      </c>
      <c r="E11" s="34">
        <v>11956.216</v>
      </c>
      <c r="F11" s="4" t="s">
        <v>171</v>
      </c>
      <c r="G11" s="19" t="s">
        <v>172</v>
      </c>
      <c r="H11" s="4" t="s">
        <v>173</v>
      </c>
      <c r="I11" s="4" t="s">
        <v>125</v>
      </c>
      <c r="J11" s="4">
        <v>76</v>
      </c>
      <c r="K11" s="4">
        <v>20</v>
      </c>
      <c r="L11" s="4">
        <v>0</v>
      </c>
      <c r="M11" s="18">
        <f t="shared" si="0"/>
        <v>96</v>
      </c>
      <c r="N11" s="18">
        <v>0</v>
      </c>
      <c r="O11" s="4">
        <f t="shared" si="1"/>
        <v>96</v>
      </c>
      <c r="P11" s="4" t="s">
        <v>32</v>
      </c>
      <c r="Q11" s="4" t="str">
        <f t="shared" si="2"/>
        <v>A</v>
      </c>
    </row>
    <row r="12" ht="74" customHeight="1" spans="1:17">
      <c r="A12" s="4">
        <v>10</v>
      </c>
      <c r="B12" s="32" t="s">
        <v>174</v>
      </c>
      <c r="C12" s="20" t="s">
        <v>175</v>
      </c>
      <c r="D12" s="20" t="s">
        <v>176</v>
      </c>
      <c r="E12" s="21">
        <v>9.5</v>
      </c>
      <c r="F12" s="4" t="s">
        <v>177</v>
      </c>
      <c r="G12" s="19" t="s">
        <v>178</v>
      </c>
      <c r="H12" s="4" t="s">
        <v>179</v>
      </c>
      <c r="I12" s="4" t="s">
        <v>125</v>
      </c>
      <c r="J12" s="4">
        <v>55</v>
      </c>
      <c r="K12" s="4">
        <v>20</v>
      </c>
      <c r="L12" s="4">
        <v>0</v>
      </c>
      <c r="M12" s="18">
        <f t="shared" si="0"/>
        <v>75</v>
      </c>
      <c r="N12" s="4">
        <v>0</v>
      </c>
      <c r="O12" s="4">
        <f t="shared" si="1"/>
        <v>75</v>
      </c>
      <c r="P12" s="4" t="s">
        <v>32</v>
      </c>
      <c r="Q12" s="4" t="str">
        <f t="shared" si="2"/>
        <v>C</v>
      </c>
    </row>
    <row r="13" ht="42" customHeight="1" spans="1:17">
      <c r="A13" s="4">
        <v>11</v>
      </c>
      <c r="B13" s="32" t="s">
        <v>180</v>
      </c>
      <c r="C13" s="20" t="s">
        <v>181</v>
      </c>
      <c r="D13" s="20" t="s">
        <v>182</v>
      </c>
      <c r="E13" s="21">
        <v>15.5</v>
      </c>
      <c r="F13" s="4" t="s">
        <v>183</v>
      </c>
      <c r="G13" s="19" t="s">
        <v>184</v>
      </c>
      <c r="H13" s="4" t="s">
        <v>185</v>
      </c>
      <c r="I13" s="4" t="s">
        <v>125</v>
      </c>
      <c r="J13" s="4">
        <v>60</v>
      </c>
      <c r="K13" s="4">
        <v>20</v>
      </c>
      <c r="L13" s="4">
        <v>0</v>
      </c>
      <c r="M13" s="18">
        <f t="shared" si="0"/>
        <v>80</v>
      </c>
      <c r="N13" s="18">
        <v>0</v>
      </c>
      <c r="O13" s="4">
        <f t="shared" si="1"/>
        <v>80</v>
      </c>
      <c r="P13" s="4" t="s">
        <v>32</v>
      </c>
      <c r="Q13" s="4" t="str">
        <f t="shared" si="2"/>
        <v>C</v>
      </c>
    </row>
    <row r="14" ht="58" customHeight="1" spans="1:17">
      <c r="A14" s="4">
        <v>12</v>
      </c>
      <c r="B14" s="27" t="s">
        <v>186</v>
      </c>
      <c r="C14" s="16" t="s">
        <v>187</v>
      </c>
      <c r="D14" s="16" t="s">
        <v>188</v>
      </c>
      <c r="E14" s="17">
        <v>80</v>
      </c>
      <c r="F14" s="27" t="s">
        <v>189</v>
      </c>
      <c r="G14" s="35" t="s">
        <v>190</v>
      </c>
      <c r="H14" s="27" t="s">
        <v>191</v>
      </c>
      <c r="I14" s="22" t="s">
        <v>125</v>
      </c>
      <c r="J14" s="22">
        <v>75</v>
      </c>
      <c r="K14" s="22">
        <v>20</v>
      </c>
      <c r="L14" s="18">
        <v>0</v>
      </c>
      <c r="M14" s="18">
        <f t="shared" ref="M14:M29" si="3">J14+K14</f>
        <v>95</v>
      </c>
      <c r="N14" s="18">
        <v>0</v>
      </c>
      <c r="O14" s="4">
        <f t="shared" ref="O14:O29" si="4">M14+N14</f>
        <v>95</v>
      </c>
      <c r="P14" s="4" t="s">
        <v>50</v>
      </c>
      <c r="Q14" s="4" t="str">
        <f t="shared" si="2"/>
        <v>A</v>
      </c>
    </row>
    <row r="15" ht="117.5" customHeight="1" spans="1:17">
      <c r="A15" s="4">
        <v>13</v>
      </c>
      <c r="B15" s="27" t="s">
        <v>43</v>
      </c>
      <c r="C15" s="16" t="s">
        <v>192</v>
      </c>
      <c r="D15" s="16" t="s">
        <v>193</v>
      </c>
      <c r="E15" s="17">
        <v>120</v>
      </c>
      <c r="F15" s="27" t="s">
        <v>47</v>
      </c>
      <c r="G15" s="35" t="s">
        <v>48</v>
      </c>
      <c r="H15" s="27" t="s">
        <v>49</v>
      </c>
      <c r="I15" s="22" t="s">
        <v>125</v>
      </c>
      <c r="J15" s="22">
        <v>60</v>
      </c>
      <c r="K15" s="22">
        <v>20</v>
      </c>
      <c r="L15" s="18">
        <v>0</v>
      </c>
      <c r="M15" s="18">
        <f t="shared" si="3"/>
        <v>80</v>
      </c>
      <c r="N15" s="4">
        <v>0</v>
      </c>
      <c r="O15" s="4">
        <f t="shared" si="4"/>
        <v>80</v>
      </c>
      <c r="P15" s="4" t="s">
        <v>50</v>
      </c>
      <c r="Q15" s="4" t="str">
        <f t="shared" si="2"/>
        <v>C</v>
      </c>
    </row>
    <row r="16" ht="55" customHeight="1" spans="1:17">
      <c r="A16" s="4">
        <v>14</v>
      </c>
      <c r="B16" s="27" t="s">
        <v>194</v>
      </c>
      <c r="C16" s="16" t="s">
        <v>195</v>
      </c>
      <c r="D16" s="16" t="s">
        <v>196</v>
      </c>
      <c r="E16" s="17">
        <v>230</v>
      </c>
      <c r="F16" s="27" t="s">
        <v>197</v>
      </c>
      <c r="G16" s="35" t="s">
        <v>198</v>
      </c>
      <c r="H16" s="27" t="s">
        <v>199</v>
      </c>
      <c r="I16" s="4" t="s">
        <v>125</v>
      </c>
      <c r="J16" s="4">
        <v>52</v>
      </c>
      <c r="K16" s="22">
        <v>20</v>
      </c>
      <c r="L16" s="18">
        <v>0</v>
      </c>
      <c r="M16" s="18">
        <f t="shared" si="3"/>
        <v>72</v>
      </c>
      <c r="N16" s="18">
        <v>0</v>
      </c>
      <c r="O16" s="4">
        <f t="shared" si="4"/>
        <v>72</v>
      </c>
      <c r="P16" s="4" t="s">
        <v>50</v>
      </c>
      <c r="Q16" s="4" t="str">
        <f t="shared" si="2"/>
        <v>D</v>
      </c>
    </row>
    <row r="17" ht="51.5" customHeight="1" spans="1:17">
      <c r="A17" s="4">
        <v>15</v>
      </c>
      <c r="B17" s="27" t="s">
        <v>200</v>
      </c>
      <c r="C17" s="16" t="s">
        <v>201</v>
      </c>
      <c r="D17" s="16" t="s">
        <v>202</v>
      </c>
      <c r="E17" s="17">
        <v>39.8</v>
      </c>
      <c r="F17" s="27" t="s">
        <v>203</v>
      </c>
      <c r="G17" s="35" t="s">
        <v>204</v>
      </c>
      <c r="H17" s="27" t="s">
        <v>205</v>
      </c>
      <c r="I17" s="4" t="s">
        <v>125</v>
      </c>
      <c r="J17" s="4">
        <v>75</v>
      </c>
      <c r="K17" s="22">
        <v>20</v>
      </c>
      <c r="L17" s="18">
        <v>0</v>
      </c>
      <c r="M17" s="18">
        <f t="shared" si="3"/>
        <v>95</v>
      </c>
      <c r="N17" s="4">
        <v>0</v>
      </c>
      <c r="O17" s="4">
        <f t="shared" si="4"/>
        <v>95</v>
      </c>
      <c r="P17" s="4" t="s">
        <v>50</v>
      </c>
      <c r="Q17" s="4" t="str">
        <f t="shared" si="2"/>
        <v>A</v>
      </c>
    </row>
    <row r="18" ht="39" customHeight="1" spans="1:17">
      <c r="A18" s="4">
        <v>16</v>
      </c>
      <c r="B18" s="27" t="s">
        <v>206</v>
      </c>
      <c r="C18" s="16" t="s">
        <v>207</v>
      </c>
      <c r="D18" s="16" t="s">
        <v>208</v>
      </c>
      <c r="E18" s="17">
        <v>3.8</v>
      </c>
      <c r="F18" s="27" t="s">
        <v>209</v>
      </c>
      <c r="G18" s="35" t="s">
        <v>210</v>
      </c>
      <c r="H18" s="27" t="s">
        <v>211</v>
      </c>
      <c r="I18" s="4" t="s">
        <v>125</v>
      </c>
      <c r="J18" s="4">
        <v>56</v>
      </c>
      <c r="K18" s="22">
        <v>20</v>
      </c>
      <c r="L18" s="18">
        <v>0</v>
      </c>
      <c r="M18" s="18">
        <f t="shared" si="3"/>
        <v>76</v>
      </c>
      <c r="N18" s="18">
        <v>0</v>
      </c>
      <c r="O18" s="4">
        <f t="shared" si="4"/>
        <v>76</v>
      </c>
      <c r="P18" s="4" t="s">
        <v>50</v>
      </c>
      <c r="Q18" s="4" t="str">
        <f t="shared" si="2"/>
        <v>C</v>
      </c>
    </row>
    <row r="19" ht="38" customHeight="1" spans="1:17">
      <c r="A19" s="4">
        <v>17</v>
      </c>
      <c r="B19" s="27" t="s">
        <v>212</v>
      </c>
      <c r="C19" s="16" t="s">
        <v>213</v>
      </c>
      <c r="D19" s="16" t="s">
        <v>214</v>
      </c>
      <c r="E19" s="17">
        <v>4.46</v>
      </c>
      <c r="F19" s="36" t="s">
        <v>215</v>
      </c>
      <c r="G19" s="35" t="s">
        <v>104</v>
      </c>
      <c r="H19" s="27" t="s">
        <v>216</v>
      </c>
      <c r="I19" s="4" t="s">
        <v>125</v>
      </c>
      <c r="J19" s="4">
        <v>58</v>
      </c>
      <c r="K19" s="22">
        <v>20</v>
      </c>
      <c r="L19" s="18">
        <v>0</v>
      </c>
      <c r="M19" s="18">
        <f t="shared" si="3"/>
        <v>78</v>
      </c>
      <c r="N19" s="4">
        <v>0</v>
      </c>
      <c r="O19" s="4">
        <f t="shared" si="4"/>
        <v>78</v>
      </c>
      <c r="P19" s="4" t="s">
        <v>50</v>
      </c>
      <c r="Q19" s="4" t="str">
        <f t="shared" ref="Q19:Q29" si="5">IF(O19&lt;60,"E",IF(O19&lt;75,"D",IF(O19&lt;85,"C",IF(O19&lt;95,"B",IF(O19&lt;100,"A")))))</f>
        <v>C</v>
      </c>
    </row>
    <row r="20" ht="51.5" customHeight="1" spans="1:17">
      <c r="A20" s="4">
        <v>18</v>
      </c>
      <c r="B20" s="27" t="s">
        <v>217</v>
      </c>
      <c r="C20" s="16" t="s">
        <v>218</v>
      </c>
      <c r="D20" s="16" t="s">
        <v>219</v>
      </c>
      <c r="E20" s="17">
        <v>4</v>
      </c>
      <c r="F20" s="27" t="s">
        <v>220</v>
      </c>
      <c r="G20" s="35" t="s">
        <v>221</v>
      </c>
      <c r="H20" s="27" t="s">
        <v>222</v>
      </c>
      <c r="I20" s="4" t="s">
        <v>125</v>
      </c>
      <c r="J20" s="4">
        <v>54</v>
      </c>
      <c r="K20" s="22">
        <v>20</v>
      </c>
      <c r="L20" s="18">
        <v>0</v>
      </c>
      <c r="M20" s="18">
        <f t="shared" si="3"/>
        <v>74</v>
      </c>
      <c r="N20" s="18">
        <v>0</v>
      </c>
      <c r="O20" s="4">
        <f t="shared" si="4"/>
        <v>74</v>
      </c>
      <c r="P20" s="4" t="s">
        <v>50</v>
      </c>
      <c r="Q20" s="4" t="str">
        <f t="shared" si="5"/>
        <v>D</v>
      </c>
    </row>
    <row r="21" ht="84.5" customHeight="1" spans="1:17">
      <c r="A21" s="4">
        <v>19</v>
      </c>
      <c r="B21" s="27" t="s">
        <v>223</v>
      </c>
      <c r="C21" s="16" t="s">
        <v>224</v>
      </c>
      <c r="D21" s="16" t="s">
        <v>225</v>
      </c>
      <c r="E21" s="17">
        <v>4.8</v>
      </c>
      <c r="F21" s="27" t="s">
        <v>226</v>
      </c>
      <c r="G21" s="35" t="s">
        <v>227</v>
      </c>
      <c r="H21" s="27" t="s">
        <v>228</v>
      </c>
      <c r="I21" s="4" t="s">
        <v>125</v>
      </c>
      <c r="J21" s="4">
        <v>56</v>
      </c>
      <c r="K21" s="22">
        <v>20</v>
      </c>
      <c r="L21" s="18">
        <v>0</v>
      </c>
      <c r="M21" s="18">
        <f t="shared" si="3"/>
        <v>76</v>
      </c>
      <c r="N21" s="4">
        <v>0</v>
      </c>
      <c r="O21" s="4">
        <f t="shared" si="4"/>
        <v>76</v>
      </c>
      <c r="P21" s="4" t="s">
        <v>50</v>
      </c>
      <c r="Q21" s="4" t="str">
        <f t="shared" si="5"/>
        <v>C</v>
      </c>
    </row>
    <row r="22" ht="35" customHeight="1" spans="1:17">
      <c r="A22" s="4">
        <v>20</v>
      </c>
      <c r="B22" s="27" t="s">
        <v>229</v>
      </c>
      <c r="C22" s="16" t="s">
        <v>230</v>
      </c>
      <c r="D22" s="16" t="s">
        <v>231</v>
      </c>
      <c r="E22" s="17">
        <v>9.5</v>
      </c>
      <c r="F22" s="27" t="s">
        <v>232</v>
      </c>
      <c r="G22" s="35" t="s">
        <v>233</v>
      </c>
      <c r="H22" s="27" t="s">
        <v>234</v>
      </c>
      <c r="I22" s="4" t="s">
        <v>125</v>
      </c>
      <c r="J22" s="4">
        <v>54</v>
      </c>
      <c r="K22" s="22">
        <v>20</v>
      </c>
      <c r="L22" s="18">
        <v>0</v>
      </c>
      <c r="M22" s="18">
        <f t="shared" si="3"/>
        <v>74</v>
      </c>
      <c r="N22" s="18">
        <v>0</v>
      </c>
      <c r="O22" s="4">
        <f t="shared" si="4"/>
        <v>74</v>
      </c>
      <c r="P22" s="4" t="s">
        <v>50</v>
      </c>
      <c r="Q22" s="4" t="str">
        <f t="shared" si="5"/>
        <v>D</v>
      </c>
    </row>
    <row r="23" ht="75" customHeight="1" spans="1:17">
      <c r="A23" s="4">
        <v>21</v>
      </c>
      <c r="B23" s="27" t="s">
        <v>235</v>
      </c>
      <c r="C23" s="16" t="s">
        <v>236</v>
      </c>
      <c r="D23" s="16" t="s">
        <v>237</v>
      </c>
      <c r="E23" s="17">
        <v>90</v>
      </c>
      <c r="F23" s="27" t="s">
        <v>238</v>
      </c>
      <c r="G23" s="35" t="s">
        <v>239</v>
      </c>
      <c r="H23" s="27" t="s">
        <v>240</v>
      </c>
      <c r="I23" s="4" t="s">
        <v>125</v>
      </c>
      <c r="J23" s="4">
        <v>55</v>
      </c>
      <c r="K23" s="22">
        <v>20</v>
      </c>
      <c r="L23" s="18">
        <v>0</v>
      </c>
      <c r="M23" s="18">
        <f t="shared" si="3"/>
        <v>75</v>
      </c>
      <c r="N23" s="4">
        <v>0</v>
      </c>
      <c r="O23" s="4">
        <f t="shared" si="4"/>
        <v>75</v>
      </c>
      <c r="P23" s="4" t="s">
        <v>50</v>
      </c>
      <c r="Q23" s="4" t="str">
        <f t="shared" si="5"/>
        <v>C</v>
      </c>
    </row>
    <row r="24" ht="41" customHeight="1" spans="1:17">
      <c r="A24" s="4">
        <v>22</v>
      </c>
      <c r="B24" s="27" t="s">
        <v>241</v>
      </c>
      <c r="C24" s="16" t="s">
        <v>242</v>
      </c>
      <c r="D24" s="16" t="s">
        <v>243</v>
      </c>
      <c r="E24" s="17">
        <v>73.05</v>
      </c>
      <c r="F24" s="27" t="s">
        <v>244</v>
      </c>
      <c r="G24" s="35" t="s">
        <v>245</v>
      </c>
      <c r="H24" s="27" t="s">
        <v>246</v>
      </c>
      <c r="I24" s="4" t="s">
        <v>125</v>
      </c>
      <c r="J24" s="18">
        <v>72</v>
      </c>
      <c r="K24" s="22">
        <v>20</v>
      </c>
      <c r="L24" s="18">
        <v>0</v>
      </c>
      <c r="M24" s="18">
        <f t="shared" si="3"/>
        <v>92</v>
      </c>
      <c r="N24" s="18">
        <v>0</v>
      </c>
      <c r="O24" s="4">
        <f t="shared" si="4"/>
        <v>92</v>
      </c>
      <c r="P24" s="4" t="s">
        <v>50</v>
      </c>
      <c r="Q24" s="4" t="str">
        <f t="shared" si="5"/>
        <v>B</v>
      </c>
    </row>
    <row r="25" ht="35" customHeight="1" spans="1:17">
      <c r="A25" s="4">
        <v>23</v>
      </c>
      <c r="B25" s="27" t="s">
        <v>247</v>
      </c>
      <c r="C25" s="16" t="s">
        <v>248</v>
      </c>
      <c r="D25" s="16" t="s">
        <v>249</v>
      </c>
      <c r="E25" s="17">
        <v>33.3</v>
      </c>
      <c r="F25" s="27" t="s">
        <v>250</v>
      </c>
      <c r="G25" s="35" t="s">
        <v>251</v>
      </c>
      <c r="H25" s="27" t="s">
        <v>252</v>
      </c>
      <c r="I25" s="4" t="s">
        <v>125</v>
      </c>
      <c r="J25" s="18">
        <v>65</v>
      </c>
      <c r="K25" s="22">
        <v>20</v>
      </c>
      <c r="L25" s="18">
        <v>0</v>
      </c>
      <c r="M25" s="18">
        <f t="shared" si="3"/>
        <v>85</v>
      </c>
      <c r="N25" s="4">
        <v>0</v>
      </c>
      <c r="O25" s="4">
        <f t="shared" si="4"/>
        <v>85</v>
      </c>
      <c r="P25" s="4" t="s">
        <v>50</v>
      </c>
      <c r="Q25" s="4" t="str">
        <f t="shared" si="5"/>
        <v>B</v>
      </c>
    </row>
    <row r="26" ht="68" customHeight="1" spans="1:17">
      <c r="A26" s="4">
        <v>24</v>
      </c>
      <c r="B26" s="27" t="s">
        <v>253</v>
      </c>
      <c r="C26" s="16" t="s">
        <v>254</v>
      </c>
      <c r="D26" s="16" t="s">
        <v>255</v>
      </c>
      <c r="E26" s="17">
        <v>55</v>
      </c>
      <c r="F26" s="27" t="s">
        <v>256</v>
      </c>
      <c r="G26" s="35" t="s">
        <v>257</v>
      </c>
      <c r="H26" s="27" t="s">
        <v>258</v>
      </c>
      <c r="I26" s="4" t="s">
        <v>125</v>
      </c>
      <c r="J26" s="18">
        <v>66</v>
      </c>
      <c r="K26" s="22">
        <v>20</v>
      </c>
      <c r="L26" s="18">
        <v>0</v>
      </c>
      <c r="M26" s="18">
        <f t="shared" si="3"/>
        <v>86</v>
      </c>
      <c r="N26" s="18">
        <v>0</v>
      </c>
      <c r="O26" s="4">
        <f t="shared" si="4"/>
        <v>86</v>
      </c>
      <c r="P26" s="4" t="s">
        <v>50</v>
      </c>
      <c r="Q26" s="4" t="str">
        <f t="shared" si="5"/>
        <v>B</v>
      </c>
    </row>
    <row r="27" ht="96" customHeight="1" spans="1:17">
      <c r="A27" s="4">
        <v>25</v>
      </c>
      <c r="B27" s="27" t="s">
        <v>259</v>
      </c>
      <c r="C27" s="16" t="s">
        <v>260</v>
      </c>
      <c r="D27" s="16" t="s">
        <v>261</v>
      </c>
      <c r="E27" s="17">
        <v>45</v>
      </c>
      <c r="F27" s="27" t="s">
        <v>262</v>
      </c>
      <c r="G27" s="35" t="s">
        <v>263</v>
      </c>
      <c r="H27" s="27" t="s">
        <v>264</v>
      </c>
      <c r="I27" s="18" t="s">
        <v>125</v>
      </c>
      <c r="J27" s="18">
        <v>65</v>
      </c>
      <c r="K27" s="22">
        <v>20</v>
      </c>
      <c r="L27" s="18">
        <v>0</v>
      </c>
      <c r="M27" s="18">
        <f t="shared" si="3"/>
        <v>85</v>
      </c>
      <c r="N27" s="4">
        <v>0</v>
      </c>
      <c r="O27" s="4">
        <f t="shared" si="4"/>
        <v>85</v>
      </c>
      <c r="P27" s="4" t="s">
        <v>50</v>
      </c>
      <c r="Q27" s="4" t="str">
        <f t="shared" si="5"/>
        <v>B</v>
      </c>
    </row>
    <row r="28" ht="74" customHeight="1" spans="1:17">
      <c r="A28" s="4">
        <v>26</v>
      </c>
      <c r="B28" s="22" t="s">
        <v>265</v>
      </c>
      <c r="C28" s="37" t="s">
        <v>266</v>
      </c>
      <c r="D28" s="37" t="s">
        <v>267</v>
      </c>
      <c r="E28" s="38">
        <v>190</v>
      </c>
      <c r="F28" s="22" t="s">
        <v>268</v>
      </c>
      <c r="G28" s="39" t="s">
        <v>269</v>
      </c>
      <c r="H28" s="22" t="s">
        <v>270</v>
      </c>
      <c r="I28" s="22" t="s">
        <v>125</v>
      </c>
      <c r="J28" s="22">
        <v>50</v>
      </c>
      <c r="K28" s="22">
        <v>20</v>
      </c>
      <c r="L28" s="18">
        <v>0</v>
      </c>
      <c r="M28" s="18">
        <f t="shared" si="3"/>
        <v>70</v>
      </c>
      <c r="N28" s="18">
        <v>0</v>
      </c>
      <c r="O28" s="4">
        <f t="shared" si="4"/>
        <v>70</v>
      </c>
      <c r="P28" s="4" t="s">
        <v>93</v>
      </c>
      <c r="Q28" s="4" t="str">
        <f t="shared" si="5"/>
        <v>D</v>
      </c>
    </row>
    <row r="29" ht="61" customHeight="1" spans="1:17">
      <c r="A29" s="4">
        <v>27</v>
      </c>
      <c r="B29" s="22" t="s">
        <v>271</v>
      </c>
      <c r="C29" s="37" t="s">
        <v>101</v>
      </c>
      <c r="D29" s="20" t="s">
        <v>272</v>
      </c>
      <c r="E29" s="21">
        <v>40</v>
      </c>
      <c r="F29" s="22" t="s">
        <v>273</v>
      </c>
      <c r="G29" s="39" t="s">
        <v>274</v>
      </c>
      <c r="H29" s="22" t="s">
        <v>275</v>
      </c>
      <c r="I29" s="22" t="s">
        <v>125</v>
      </c>
      <c r="J29" s="22">
        <v>61</v>
      </c>
      <c r="K29" s="22">
        <v>20</v>
      </c>
      <c r="L29" s="18">
        <v>0</v>
      </c>
      <c r="M29" s="18">
        <f t="shared" si="3"/>
        <v>81</v>
      </c>
      <c r="N29" s="4">
        <v>0</v>
      </c>
      <c r="O29" s="4">
        <f t="shared" si="4"/>
        <v>81</v>
      </c>
      <c r="P29" s="4" t="s">
        <v>106</v>
      </c>
      <c r="Q29" s="4" t="str">
        <f t="shared" si="5"/>
        <v>C</v>
      </c>
    </row>
  </sheetData>
  <autoFilter ref="A1:Q29">
    <extLst/>
  </autoFilter>
  <mergeCells count="1">
    <mergeCell ref="A1:Q1"/>
  </mergeCells>
  <conditionalFormatting sqref="C11:E11">
    <cfRule type="duplicateValues" dxfId="0" priority="2"/>
  </conditionalFormatting>
  <conditionalFormatting sqref="B3:E3 B4:B27 B28:E29">
    <cfRule type="duplicateValues" dxfId="0" priority="4"/>
  </conditionalFormatting>
  <conditionalFormatting sqref="C4:E10 C12:E13">
    <cfRule type="duplicateValues" dxfId="0" priority="3"/>
  </conditionalFormatting>
  <conditionalFormatting sqref="C14:E27">
    <cfRule type="duplicateValues" dxfId="0" priority="1"/>
  </conditionalFormatting>
  <dataValidations count="1">
    <dataValidation type="list" allowBlank="1" showInputMessage="1" showErrorMessage="1" sqref="I27 I11:I13 I25:I26">
      <formula1>$Q$2:$Q$4</formula1>
    </dataValidation>
  </dataValidations>
  <pageMargins left="0.393055555555556" right="0.393055555555556" top="0.393055555555556" bottom="0.393055555555556" header="0.5" footer="0.5"/>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85" zoomScaleNormal="85" workbookViewId="0">
      <selection activeCell="U10" sqref="U10"/>
    </sheetView>
  </sheetViews>
  <sheetFormatPr defaultColWidth="9" defaultRowHeight="13.5"/>
  <cols>
    <col min="1" max="1" width="5.625" customWidth="1"/>
    <col min="2" max="2" width="15.625" customWidth="1"/>
    <col min="3" max="3" width="20.625" style="11" customWidth="1"/>
    <col min="4" max="4" width="15.625" style="11" customWidth="1"/>
    <col min="5" max="5" width="10.3416666666667" style="23" customWidth="1"/>
    <col min="6" max="6" width="10.625" style="12" hidden="1" customWidth="1"/>
    <col min="7" max="7" width="15.625" hidden="1" customWidth="1"/>
    <col min="8" max="8" width="10.625" hidden="1" customWidth="1"/>
    <col min="9" max="16" width="10.625" customWidth="1"/>
    <col min="17" max="17" width="8.96666666666667" customWidth="1"/>
  </cols>
  <sheetData>
    <row r="1" ht="24.5" customHeight="1" spans="1:17">
      <c r="A1" s="2" t="s">
        <v>276</v>
      </c>
      <c r="B1" s="2"/>
      <c r="C1" s="13"/>
      <c r="D1" s="13"/>
      <c r="E1" s="13"/>
      <c r="F1" s="2"/>
      <c r="G1" s="2"/>
      <c r="H1" s="2"/>
      <c r="I1" s="2"/>
      <c r="J1" s="2"/>
      <c r="K1" s="2"/>
      <c r="L1" s="2"/>
      <c r="M1" s="2"/>
      <c r="N1" s="2"/>
      <c r="O1" s="2"/>
      <c r="P1" s="2"/>
      <c r="Q1" s="2"/>
    </row>
    <row r="2" ht="35" customHeight="1" spans="1:17">
      <c r="A2" s="3" t="s">
        <v>1</v>
      </c>
      <c r="B2" s="3" t="s">
        <v>2</v>
      </c>
      <c r="C2" s="14" t="s">
        <v>3</v>
      </c>
      <c r="D2" s="14" t="s">
        <v>4</v>
      </c>
      <c r="E2" s="24" t="s">
        <v>5</v>
      </c>
      <c r="F2" s="3" t="s">
        <v>6</v>
      </c>
      <c r="G2" s="3" t="s">
        <v>7</v>
      </c>
      <c r="H2" s="3" t="s">
        <v>8</v>
      </c>
      <c r="I2" s="3" t="s">
        <v>9</v>
      </c>
      <c r="J2" s="3" t="s">
        <v>10</v>
      </c>
      <c r="K2" s="3" t="s">
        <v>11</v>
      </c>
      <c r="L2" s="3" t="s">
        <v>12</v>
      </c>
      <c r="M2" s="3" t="s">
        <v>13</v>
      </c>
      <c r="N2" s="14" t="s">
        <v>14</v>
      </c>
      <c r="O2" s="14" t="s">
        <v>15</v>
      </c>
      <c r="P2" s="14" t="s">
        <v>16</v>
      </c>
      <c r="Q2" s="14" t="s">
        <v>17</v>
      </c>
    </row>
    <row r="3" s="10" customFormat="1" ht="56" customHeight="1" spans="1:17">
      <c r="A3" s="4">
        <v>1</v>
      </c>
      <c r="B3" s="22" t="s">
        <v>277</v>
      </c>
      <c r="C3" s="25" t="s">
        <v>278</v>
      </c>
      <c r="D3" s="25" t="s">
        <v>279</v>
      </c>
      <c r="E3" s="26">
        <v>62.6</v>
      </c>
      <c r="F3" s="22" t="s">
        <v>280</v>
      </c>
      <c r="G3" s="22" t="s">
        <v>281</v>
      </c>
      <c r="H3" s="22" t="s">
        <v>282</v>
      </c>
      <c r="I3" s="4" t="s">
        <v>283</v>
      </c>
      <c r="J3" s="22">
        <v>64</v>
      </c>
      <c r="K3" s="22">
        <v>20</v>
      </c>
      <c r="L3" s="22">
        <v>0</v>
      </c>
      <c r="M3" s="18">
        <f>J3+K3</f>
        <v>84</v>
      </c>
      <c r="N3" s="18">
        <v>0</v>
      </c>
      <c r="O3" s="4">
        <f>M3+N3</f>
        <v>84</v>
      </c>
      <c r="P3" s="4" t="s">
        <v>25</v>
      </c>
      <c r="Q3" s="4" t="str">
        <f>IF(O3&lt;60,"E",IF(O3&lt;75,"D",IF(O3&lt;85,"C",IF(O3&lt;95,"B",IF(O3&lt;100,"A")))))</f>
        <v>C</v>
      </c>
    </row>
    <row r="4" s="8" customFormat="1" ht="35" customHeight="1" spans="1:17">
      <c r="A4" s="4">
        <v>2</v>
      </c>
      <c r="B4" s="4" t="s">
        <v>284</v>
      </c>
      <c r="C4" s="16" t="s">
        <v>285</v>
      </c>
      <c r="D4" s="16" t="s">
        <v>286</v>
      </c>
      <c r="E4" s="17">
        <v>74.889</v>
      </c>
      <c r="F4" s="22" t="s">
        <v>287</v>
      </c>
      <c r="G4" s="22" t="s">
        <v>288</v>
      </c>
      <c r="H4" s="4" t="s">
        <v>289</v>
      </c>
      <c r="I4" s="4" t="s">
        <v>283</v>
      </c>
      <c r="J4" s="22">
        <v>72</v>
      </c>
      <c r="K4" s="22">
        <v>20</v>
      </c>
      <c r="L4" s="4">
        <v>0</v>
      </c>
      <c r="M4" s="18">
        <f t="shared" ref="M4:M11" si="0">J4+K4</f>
        <v>92</v>
      </c>
      <c r="N4" s="18">
        <v>0</v>
      </c>
      <c r="O4" s="4">
        <f t="shared" ref="O4:O11" si="1">M4+N4</f>
        <v>92</v>
      </c>
      <c r="P4" s="4" t="s">
        <v>25</v>
      </c>
      <c r="Q4" s="4" t="str">
        <f t="shared" ref="Q4:Q11" si="2">IF(O4&lt;60,"E",IF(O4&lt;75,"D",IF(O4&lt;85,"C",IF(O4&lt;95,"B",IF(O4&lt;100,"A")))))</f>
        <v>B</v>
      </c>
    </row>
    <row r="5" ht="53" customHeight="1" spans="1:17">
      <c r="A5" s="4">
        <v>3</v>
      </c>
      <c r="B5" s="27" t="s">
        <v>290</v>
      </c>
      <c r="C5" s="16" t="s">
        <v>291</v>
      </c>
      <c r="D5" s="16" t="s">
        <v>292</v>
      </c>
      <c r="E5" s="17">
        <v>88.18</v>
      </c>
      <c r="F5" s="27" t="s">
        <v>293</v>
      </c>
      <c r="G5" s="27" t="s">
        <v>294</v>
      </c>
      <c r="H5" s="27" t="s">
        <v>295</v>
      </c>
      <c r="I5" s="4" t="s">
        <v>283</v>
      </c>
      <c r="J5" s="22">
        <v>56</v>
      </c>
      <c r="K5" s="22">
        <v>20</v>
      </c>
      <c r="L5" s="22">
        <v>0</v>
      </c>
      <c r="M5" s="18">
        <f t="shared" si="0"/>
        <v>76</v>
      </c>
      <c r="N5" s="18">
        <v>0</v>
      </c>
      <c r="O5" s="4">
        <f t="shared" si="1"/>
        <v>76</v>
      </c>
      <c r="P5" s="4" t="s">
        <v>50</v>
      </c>
      <c r="Q5" s="4" t="str">
        <f t="shared" si="2"/>
        <v>C</v>
      </c>
    </row>
    <row r="6" ht="58" customHeight="1" spans="1:17">
      <c r="A6" s="4">
        <v>4</v>
      </c>
      <c r="B6" s="27" t="s">
        <v>296</v>
      </c>
      <c r="C6" s="16" t="s">
        <v>297</v>
      </c>
      <c r="D6" s="16" t="s">
        <v>298</v>
      </c>
      <c r="E6" s="17">
        <v>87.6</v>
      </c>
      <c r="F6" s="27" t="s">
        <v>299</v>
      </c>
      <c r="G6" s="27" t="s">
        <v>300</v>
      </c>
      <c r="H6" s="27" t="s">
        <v>301</v>
      </c>
      <c r="I6" s="4" t="s">
        <v>283</v>
      </c>
      <c r="J6" s="22">
        <v>66</v>
      </c>
      <c r="K6" s="22">
        <v>20</v>
      </c>
      <c r="L6" s="4">
        <v>0</v>
      </c>
      <c r="M6" s="18">
        <f t="shared" si="0"/>
        <v>86</v>
      </c>
      <c r="N6" s="18">
        <v>0</v>
      </c>
      <c r="O6" s="4">
        <f t="shared" si="1"/>
        <v>86</v>
      </c>
      <c r="P6" s="4" t="s">
        <v>50</v>
      </c>
      <c r="Q6" s="4" t="str">
        <f t="shared" si="2"/>
        <v>B</v>
      </c>
    </row>
    <row r="7" ht="57" customHeight="1" spans="1:17">
      <c r="A7" s="4">
        <v>5</v>
      </c>
      <c r="B7" s="27" t="s">
        <v>302</v>
      </c>
      <c r="C7" s="16" t="s">
        <v>303</v>
      </c>
      <c r="D7" s="16" t="s">
        <v>304</v>
      </c>
      <c r="E7" s="17">
        <v>197.5</v>
      </c>
      <c r="F7" s="27" t="s">
        <v>305</v>
      </c>
      <c r="G7" s="27" t="s">
        <v>306</v>
      </c>
      <c r="H7" s="27" t="s">
        <v>307</v>
      </c>
      <c r="I7" s="4" t="s">
        <v>283</v>
      </c>
      <c r="J7" s="22">
        <v>76</v>
      </c>
      <c r="K7" s="22">
        <v>20</v>
      </c>
      <c r="L7" s="22">
        <v>0</v>
      </c>
      <c r="M7" s="18">
        <f t="shared" si="0"/>
        <v>96</v>
      </c>
      <c r="N7" s="18">
        <v>0</v>
      </c>
      <c r="O7" s="4">
        <f t="shared" si="1"/>
        <v>96</v>
      </c>
      <c r="P7" s="4" t="s">
        <v>50</v>
      </c>
      <c r="Q7" s="4" t="str">
        <f t="shared" si="2"/>
        <v>A</v>
      </c>
    </row>
    <row r="8" ht="45" customHeight="1" spans="1:17">
      <c r="A8" s="4">
        <v>6</v>
      </c>
      <c r="B8" s="27" t="s">
        <v>308</v>
      </c>
      <c r="C8" s="28" t="s">
        <v>309</v>
      </c>
      <c r="D8" s="16" t="s">
        <v>310</v>
      </c>
      <c r="E8" s="21">
        <v>24.8</v>
      </c>
      <c r="F8" s="27" t="s">
        <v>311</v>
      </c>
      <c r="G8" s="27" t="s">
        <v>312</v>
      </c>
      <c r="H8" s="27" t="s">
        <v>313</v>
      </c>
      <c r="I8" s="4" t="s">
        <v>283</v>
      </c>
      <c r="J8" s="22">
        <v>55</v>
      </c>
      <c r="K8" s="22">
        <v>20</v>
      </c>
      <c r="L8" s="4">
        <v>0</v>
      </c>
      <c r="M8" s="18">
        <f t="shared" si="0"/>
        <v>75</v>
      </c>
      <c r="N8" s="18">
        <v>0</v>
      </c>
      <c r="O8" s="4">
        <f t="shared" si="1"/>
        <v>75</v>
      </c>
      <c r="P8" s="4" t="s">
        <v>50</v>
      </c>
      <c r="Q8" s="4" t="str">
        <f t="shared" si="2"/>
        <v>C</v>
      </c>
    </row>
    <row r="9" ht="97" customHeight="1" spans="1:17">
      <c r="A9" s="4">
        <v>7</v>
      </c>
      <c r="B9" s="4" t="s">
        <v>314</v>
      </c>
      <c r="C9" s="20" t="s">
        <v>315</v>
      </c>
      <c r="D9" s="20" t="s">
        <v>316</v>
      </c>
      <c r="E9" s="21">
        <v>97</v>
      </c>
      <c r="F9" s="4" t="s">
        <v>317</v>
      </c>
      <c r="G9" s="4" t="s">
        <v>318</v>
      </c>
      <c r="H9" s="4" t="s">
        <v>319</v>
      </c>
      <c r="I9" s="4" t="s">
        <v>283</v>
      </c>
      <c r="J9" s="22">
        <v>60</v>
      </c>
      <c r="K9" s="22">
        <v>20</v>
      </c>
      <c r="L9" s="22">
        <v>0</v>
      </c>
      <c r="M9" s="18">
        <f t="shared" si="0"/>
        <v>80</v>
      </c>
      <c r="N9" s="18">
        <v>0</v>
      </c>
      <c r="O9" s="4">
        <f t="shared" si="1"/>
        <v>80</v>
      </c>
      <c r="P9" s="4" t="s">
        <v>93</v>
      </c>
      <c r="Q9" s="4" t="str">
        <f t="shared" si="2"/>
        <v>C</v>
      </c>
    </row>
    <row r="10" ht="81" customHeight="1" spans="1:20">
      <c r="A10" s="4">
        <v>8</v>
      </c>
      <c r="B10" s="4" t="s">
        <v>320</v>
      </c>
      <c r="C10" s="20" t="s">
        <v>321</v>
      </c>
      <c r="D10" s="20" t="s">
        <v>322</v>
      </c>
      <c r="E10" s="21">
        <v>48.657</v>
      </c>
      <c r="F10" s="4" t="s">
        <v>323</v>
      </c>
      <c r="G10" s="4" t="s">
        <v>324</v>
      </c>
      <c r="H10" s="4" t="s">
        <v>325</v>
      </c>
      <c r="I10" s="4" t="s">
        <v>283</v>
      </c>
      <c r="J10" s="22">
        <v>67</v>
      </c>
      <c r="K10" s="22">
        <v>20</v>
      </c>
      <c r="L10" s="4">
        <v>0</v>
      </c>
      <c r="M10" s="18">
        <f t="shared" si="0"/>
        <v>87</v>
      </c>
      <c r="N10" s="18">
        <v>-5</v>
      </c>
      <c r="O10" s="4">
        <f t="shared" si="1"/>
        <v>82</v>
      </c>
      <c r="P10" s="4" t="s">
        <v>106</v>
      </c>
      <c r="Q10" s="4" t="str">
        <f t="shared" si="2"/>
        <v>C</v>
      </c>
      <c r="T10" s="8"/>
    </row>
    <row r="11" ht="89" customHeight="1" spans="1:17">
      <c r="A11" s="4">
        <v>9</v>
      </c>
      <c r="B11" s="4" t="s">
        <v>326</v>
      </c>
      <c r="C11" s="20" t="s">
        <v>327</v>
      </c>
      <c r="D11" s="20" t="s">
        <v>328</v>
      </c>
      <c r="E11" s="21">
        <v>163.145</v>
      </c>
      <c r="F11" s="4" t="s">
        <v>329</v>
      </c>
      <c r="G11" s="4" t="s">
        <v>330</v>
      </c>
      <c r="H11" s="4" t="s">
        <v>331</v>
      </c>
      <c r="I11" s="4" t="s">
        <v>283</v>
      </c>
      <c r="J11" s="4">
        <v>64</v>
      </c>
      <c r="K11" s="4">
        <v>20</v>
      </c>
      <c r="L11" s="4">
        <v>0</v>
      </c>
      <c r="M11" s="18">
        <f t="shared" si="0"/>
        <v>84</v>
      </c>
      <c r="N11" s="4">
        <v>0</v>
      </c>
      <c r="O11" s="4">
        <f t="shared" si="1"/>
        <v>84</v>
      </c>
      <c r="P11" s="4" t="s">
        <v>32</v>
      </c>
      <c r="Q11" s="4" t="str">
        <f t="shared" si="2"/>
        <v>C</v>
      </c>
    </row>
  </sheetData>
  <autoFilter ref="A1:Q11">
    <extLst/>
  </autoFilter>
  <mergeCells count="1">
    <mergeCell ref="A1:Q1"/>
  </mergeCells>
  <conditionalFormatting sqref="B11">
    <cfRule type="duplicateValues" dxfId="0" priority="2"/>
  </conditionalFormatting>
  <conditionalFormatting sqref="C11:E11">
    <cfRule type="duplicateValues" dxfId="0" priority="1"/>
  </conditionalFormatting>
  <dataValidations count="1">
    <dataValidation type="list" allowBlank="1" showInputMessage="1" showErrorMessage="1" sqref="I11">
      <formula1>$Q$2:$Q$2</formula1>
    </dataValidation>
  </dataValidations>
  <pageMargins left="0.511805555555556" right="0.590277777777778" top="0.393055555555556" bottom="0.354166666666667" header="0.393055555555556" footer="0.393055555555556"/>
  <pageSetup paperSize="9" scale="8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
  <sheetViews>
    <sheetView zoomScale="85" zoomScaleNormal="85" workbookViewId="0">
      <selection activeCell="M10" sqref="M10"/>
    </sheetView>
  </sheetViews>
  <sheetFormatPr defaultColWidth="9" defaultRowHeight="13.5" outlineLevelRow="6"/>
  <cols>
    <col min="1" max="1" width="5.625" customWidth="1"/>
    <col min="2" max="2" width="15.625" customWidth="1"/>
    <col min="3" max="3" width="25.625" style="11" customWidth="1"/>
    <col min="4" max="4" width="15.625" style="11" customWidth="1"/>
    <col min="5" max="5" width="10.625" style="11" customWidth="1"/>
    <col min="6" max="6" width="10.625" style="12" hidden="1" customWidth="1"/>
    <col min="7" max="7" width="27.0583333333333" hidden="1" customWidth="1"/>
    <col min="8" max="8" width="13.675" hidden="1" customWidth="1"/>
    <col min="9" max="9" width="10.625" customWidth="1"/>
    <col min="10" max="12" width="10.625" hidden="1" customWidth="1"/>
    <col min="13" max="13" width="14.5583333333333" customWidth="1"/>
    <col min="14" max="14" width="14.7083333333333" customWidth="1"/>
    <col min="15" max="16" width="10.625" customWidth="1"/>
    <col min="17" max="17" width="8.625" customWidth="1"/>
    <col min="18" max="18" width="13.825" customWidth="1"/>
  </cols>
  <sheetData>
    <row r="1" ht="24.5" customHeight="1" spans="1:17">
      <c r="A1" s="2" t="s">
        <v>332</v>
      </c>
      <c r="B1" s="2"/>
      <c r="C1" s="13"/>
      <c r="D1" s="13"/>
      <c r="E1" s="13"/>
      <c r="F1" s="2"/>
      <c r="G1" s="2"/>
      <c r="H1" s="2"/>
      <c r="I1" s="2"/>
      <c r="J1" s="2"/>
      <c r="K1" s="2"/>
      <c r="L1" s="2"/>
      <c r="M1" s="2"/>
      <c r="N1" s="2"/>
      <c r="O1" s="2"/>
      <c r="P1" s="2"/>
      <c r="Q1" s="2"/>
    </row>
    <row r="2" ht="35" customHeight="1" spans="1:18">
      <c r="A2" s="3" t="s">
        <v>1</v>
      </c>
      <c r="B2" s="3" t="s">
        <v>2</v>
      </c>
      <c r="C2" s="14" t="s">
        <v>3</v>
      </c>
      <c r="D2" s="14" t="s">
        <v>4</v>
      </c>
      <c r="E2" s="14" t="s">
        <v>5</v>
      </c>
      <c r="F2" s="3" t="s">
        <v>6</v>
      </c>
      <c r="G2" s="3" t="s">
        <v>7</v>
      </c>
      <c r="H2" s="3" t="s">
        <v>8</v>
      </c>
      <c r="I2" s="3" t="s">
        <v>9</v>
      </c>
      <c r="J2" s="3" t="s">
        <v>10</v>
      </c>
      <c r="K2" s="3" t="s">
        <v>11</v>
      </c>
      <c r="L2" s="3" t="s">
        <v>12</v>
      </c>
      <c r="M2" s="3" t="s">
        <v>333</v>
      </c>
      <c r="N2" s="14" t="s">
        <v>334</v>
      </c>
      <c r="O2" s="14" t="s">
        <v>15</v>
      </c>
      <c r="P2" s="14" t="s">
        <v>16</v>
      </c>
      <c r="Q2" s="14" t="s">
        <v>17</v>
      </c>
      <c r="R2" s="14" t="s">
        <v>335</v>
      </c>
    </row>
    <row r="3" s="10" customFormat="1" ht="52" customHeight="1" spans="1:18">
      <c r="A3" s="15">
        <v>1</v>
      </c>
      <c r="B3" s="4" t="s">
        <v>18</v>
      </c>
      <c r="C3" s="16" t="s">
        <v>19</v>
      </c>
      <c r="D3" s="16" t="s">
        <v>20</v>
      </c>
      <c r="E3" s="17">
        <v>37424.2742</v>
      </c>
      <c r="F3" s="18" t="s">
        <v>21</v>
      </c>
      <c r="G3" s="19" t="s">
        <v>22</v>
      </c>
      <c r="H3" s="4" t="s">
        <v>23</v>
      </c>
      <c r="I3" s="18" t="s">
        <v>24</v>
      </c>
      <c r="J3" s="18">
        <v>75</v>
      </c>
      <c r="K3" s="18">
        <v>20</v>
      </c>
      <c r="L3" s="18">
        <v>0</v>
      </c>
      <c r="M3" s="18">
        <f t="shared" ref="M3:M7" si="0">J3+K3</f>
        <v>95</v>
      </c>
      <c r="N3" s="18">
        <v>-5</v>
      </c>
      <c r="O3" s="4">
        <f t="shared" ref="O3:O7" si="1">M3+N3</f>
        <v>90</v>
      </c>
      <c r="P3" s="4" t="s">
        <v>25</v>
      </c>
      <c r="Q3" s="4" t="str">
        <f t="shared" ref="Q3:Q7" si="2">IF(O3&lt;60,"E",IF(O3&lt;75,"D",IF(O3&lt;85,"C",IF(O3&lt;95,"B",IF(O3&lt;100,"A")))))</f>
        <v>B</v>
      </c>
      <c r="R3" s="4" t="s">
        <v>336</v>
      </c>
    </row>
    <row r="4" s="8" customFormat="1" ht="99" customHeight="1" spans="1:18">
      <c r="A4" s="15">
        <v>2</v>
      </c>
      <c r="B4" s="4" t="s">
        <v>100</v>
      </c>
      <c r="C4" s="20" t="s">
        <v>101</v>
      </c>
      <c r="D4" s="20" t="s">
        <v>102</v>
      </c>
      <c r="E4" s="21">
        <v>6335.3</v>
      </c>
      <c r="F4" s="4" t="s">
        <v>103</v>
      </c>
      <c r="G4" s="19" t="s">
        <v>104</v>
      </c>
      <c r="H4" s="4" t="s">
        <v>105</v>
      </c>
      <c r="I4" s="4" t="s">
        <v>24</v>
      </c>
      <c r="J4" s="4">
        <v>65</v>
      </c>
      <c r="K4" s="4">
        <v>20</v>
      </c>
      <c r="L4" s="4">
        <v>0</v>
      </c>
      <c r="M4" s="18">
        <f t="shared" si="0"/>
        <v>85</v>
      </c>
      <c r="N4" s="18">
        <v>-5</v>
      </c>
      <c r="O4" s="4">
        <f t="shared" si="1"/>
        <v>80</v>
      </c>
      <c r="P4" s="4" t="s">
        <v>106</v>
      </c>
      <c r="Q4" s="4" t="str">
        <f t="shared" si="2"/>
        <v>C</v>
      </c>
      <c r="R4" s="4" t="s">
        <v>337</v>
      </c>
    </row>
    <row r="5" ht="88" customHeight="1" spans="1:18">
      <c r="A5" s="15">
        <v>3</v>
      </c>
      <c r="B5" s="4" t="s">
        <v>112</v>
      </c>
      <c r="C5" s="20" t="s">
        <v>113</v>
      </c>
      <c r="D5" s="20" t="s">
        <v>114</v>
      </c>
      <c r="E5" s="21">
        <v>239.3573</v>
      </c>
      <c r="F5" s="4" t="s">
        <v>115</v>
      </c>
      <c r="G5" s="19" t="s">
        <v>116</v>
      </c>
      <c r="H5" s="4" t="s">
        <v>117</v>
      </c>
      <c r="I5" s="4" t="s">
        <v>24</v>
      </c>
      <c r="J5" s="18">
        <v>71</v>
      </c>
      <c r="K5" s="18">
        <v>20</v>
      </c>
      <c r="L5" s="18">
        <v>0</v>
      </c>
      <c r="M5" s="18">
        <f t="shared" si="0"/>
        <v>91</v>
      </c>
      <c r="N5" s="18">
        <v>-8</v>
      </c>
      <c r="O5" s="4">
        <f t="shared" si="1"/>
        <v>83</v>
      </c>
      <c r="P5" s="4" t="s">
        <v>106</v>
      </c>
      <c r="Q5" s="4" t="str">
        <f t="shared" si="2"/>
        <v>C</v>
      </c>
      <c r="R5" s="4" t="s">
        <v>338</v>
      </c>
    </row>
    <row r="6" ht="92" customHeight="1" spans="1:18">
      <c r="A6" s="15">
        <v>4</v>
      </c>
      <c r="B6" s="4" t="s">
        <v>151</v>
      </c>
      <c r="C6" s="20" t="s">
        <v>152</v>
      </c>
      <c r="D6" s="20" t="s">
        <v>153</v>
      </c>
      <c r="E6" s="21">
        <v>56</v>
      </c>
      <c r="F6" s="4" t="s">
        <v>154</v>
      </c>
      <c r="G6" s="19" t="s">
        <v>155</v>
      </c>
      <c r="H6" s="4" t="s">
        <v>156</v>
      </c>
      <c r="I6" s="4" t="s">
        <v>125</v>
      </c>
      <c r="J6" s="4">
        <v>74</v>
      </c>
      <c r="K6" s="4">
        <v>20</v>
      </c>
      <c r="L6" s="4">
        <v>0</v>
      </c>
      <c r="M6" s="18">
        <f t="shared" si="0"/>
        <v>94</v>
      </c>
      <c r="N6" s="4">
        <v>-10</v>
      </c>
      <c r="O6" s="4">
        <f t="shared" si="1"/>
        <v>84</v>
      </c>
      <c r="P6" s="4" t="s">
        <v>32</v>
      </c>
      <c r="Q6" s="4" t="str">
        <f t="shared" si="2"/>
        <v>C</v>
      </c>
      <c r="R6" s="4" t="s">
        <v>339</v>
      </c>
    </row>
    <row r="7" ht="90" customHeight="1" spans="1:18">
      <c r="A7" s="15">
        <v>5</v>
      </c>
      <c r="B7" s="4" t="s">
        <v>320</v>
      </c>
      <c r="C7" s="20" t="s">
        <v>321</v>
      </c>
      <c r="D7" s="20" t="s">
        <v>322</v>
      </c>
      <c r="E7" s="21">
        <v>48.657</v>
      </c>
      <c r="F7" s="4" t="s">
        <v>323</v>
      </c>
      <c r="G7" s="4" t="s">
        <v>324</v>
      </c>
      <c r="H7" s="4" t="s">
        <v>325</v>
      </c>
      <c r="I7" s="4" t="s">
        <v>283</v>
      </c>
      <c r="J7" s="22">
        <v>67</v>
      </c>
      <c r="K7" s="22">
        <v>20</v>
      </c>
      <c r="L7" s="4">
        <v>0</v>
      </c>
      <c r="M7" s="18">
        <f t="shared" si="0"/>
        <v>87</v>
      </c>
      <c r="N7" s="18">
        <v>-5</v>
      </c>
      <c r="O7" s="4">
        <f t="shared" si="1"/>
        <v>82</v>
      </c>
      <c r="P7" s="4" t="s">
        <v>106</v>
      </c>
      <c r="Q7" s="4" t="str">
        <f t="shared" si="2"/>
        <v>C</v>
      </c>
      <c r="R7" s="4" t="s">
        <v>340</v>
      </c>
    </row>
  </sheetData>
  <mergeCells count="1">
    <mergeCell ref="A1:Q1"/>
  </mergeCells>
  <conditionalFormatting sqref="B6">
    <cfRule type="duplicateValues" dxfId="0" priority="2"/>
  </conditionalFormatting>
  <conditionalFormatting sqref="C6:E6">
    <cfRule type="duplicateValues" dxfId="0" priority="1"/>
  </conditionalFormatting>
  <conditionalFormatting sqref="B3 D3:E3">
    <cfRule type="duplicateValues" dxfId="0" priority="5"/>
  </conditionalFormatting>
  <conditionalFormatting sqref="B4 D4:E4">
    <cfRule type="duplicateValues" dxfId="0" priority="4"/>
  </conditionalFormatting>
  <conditionalFormatting sqref="B5 D5:E5">
    <cfRule type="duplicateValues" dxfId="0" priority="3"/>
  </conditionalFormatting>
  <pageMargins left="0.393055555555556" right="0.393055555555556" top="1" bottom="1" header="0.5" footer="0.5"/>
  <pageSetup paperSize="9" scale="90"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workbookViewId="0">
      <selection activeCell="G15" sqref="G15"/>
    </sheetView>
  </sheetViews>
  <sheetFormatPr defaultColWidth="9" defaultRowHeight="13.5"/>
  <cols>
    <col min="1" max="1" width="5.625" customWidth="1"/>
    <col min="2" max="2" width="11.675" customWidth="1"/>
    <col min="3" max="14" width="8.625" customWidth="1"/>
  </cols>
  <sheetData>
    <row r="1" ht="28.5" customHeight="1" spans="1:14">
      <c r="A1" s="2" t="s">
        <v>341</v>
      </c>
      <c r="B1" s="2"/>
      <c r="C1" s="2"/>
      <c r="D1" s="2"/>
      <c r="E1" s="2"/>
      <c r="F1" s="2"/>
      <c r="G1" s="2"/>
      <c r="H1" s="2"/>
      <c r="I1" s="2"/>
      <c r="J1" s="2"/>
      <c r="K1" s="2"/>
      <c r="L1" s="2"/>
      <c r="M1" s="2"/>
      <c r="N1" s="2"/>
    </row>
    <row r="2" ht="22.5" customHeight="1" spans="1:14">
      <c r="A2" s="3" t="s">
        <v>1</v>
      </c>
      <c r="B2" s="3" t="s">
        <v>342</v>
      </c>
      <c r="C2" s="3" t="s">
        <v>343</v>
      </c>
      <c r="D2" s="3" t="s">
        <v>344</v>
      </c>
      <c r="E2" s="3"/>
      <c r="F2" s="3"/>
      <c r="G2" s="3"/>
      <c r="H2" s="3"/>
      <c r="I2" s="3"/>
      <c r="J2" s="3"/>
      <c r="K2" s="3"/>
      <c r="L2" s="3"/>
      <c r="M2" s="3"/>
      <c r="N2" s="3" t="s">
        <v>345</v>
      </c>
    </row>
    <row r="3" ht="22.5" customHeight="1" spans="1:14">
      <c r="A3" s="3"/>
      <c r="B3" s="3"/>
      <c r="C3" s="3"/>
      <c r="D3" s="3" t="s">
        <v>346</v>
      </c>
      <c r="E3" s="3" t="s">
        <v>347</v>
      </c>
      <c r="F3" s="3" t="s">
        <v>348</v>
      </c>
      <c r="G3" s="3" t="s">
        <v>347</v>
      </c>
      <c r="H3" s="3" t="s">
        <v>349</v>
      </c>
      <c r="I3" s="3" t="s">
        <v>347</v>
      </c>
      <c r="J3" s="3" t="s">
        <v>350</v>
      </c>
      <c r="K3" s="3" t="s">
        <v>347</v>
      </c>
      <c r="L3" s="3" t="s">
        <v>351</v>
      </c>
      <c r="M3" s="3" t="s">
        <v>347</v>
      </c>
      <c r="N3" s="3"/>
    </row>
    <row r="4" ht="22.5" customHeight="1" spans="1:14">
      <c r="A4" s="4">
        <v>1</v>
      </c>
      <c r="B4" s="4" t="s">
        <v>24</v>
      </c>
      <c r="C4" s="4">
        <f>D4+F4+H4+J4+L4</f>
        <v>15</v>
      </c>
      <c r="D4" s="4">
        <v>3</v>
      </c>
      <c r="E4" s="5">
        <f>D4/C4</f>
        <v>0.2</v>
      </c>
      <c r="F4" s="4">
        <v>3</v>
      </c>
      <c r="G4" s="5">
        <f>F4/C4</f>
        <v>0.2</v>
      </c>
      <c r="H4" s="4">
        <v>8</v>
      </c>
      <c r="I4" s="5">
        <f>H4/C4</f>
        <v>0.533333333333333</v>
      </c>
      <c r="J4" s="4">
        <v>0</v>
      </c>
      <c r="K4" s="5">
        <f>J4/C4</f>
        <v>0</v>
      </c>
      <c r="L4" s="4">
        <v>1</v>
      </c>
      <c r="M4" s="5">
        <f>L4/C4</f>
        <v>0.0666666666666667</v>
      </c>
      <c r="N4" s="4"/>
    </row>
    <row r="5" ht="22.5" customHeight="1" spans="1:14">
      <c r="A5" s="4">
        <v>2</v>
      </c>
      <c r="B5" s="4" t="s">
        <v>125</v>
      </c>
      <c r="C5" s="4">
        <f>D5+F5+H5+J5+L5</f>
        <v>27</v>
      </c>
      <c r="D5" s="4">
        <v>4</v>
      </c>
      <c r="E5" s="5">
        <f>D5/C5</f>
        <v>0.148148148148148</v>
      </c>
      <c r="F5" s="4">
        <v>7</v>
      </c>
      <c r="G5" s="5">
        <f>F5/C5</f>
        <v>0.259259259259259</v>
      </c>
      <c r="H5" s="4">
        <v>12</v>
      </c>
      <c r="I5" s="5">
        <f>H5/C5</f>
        <v>0.444444444444444</v>
      </c>
      <c r="J5" s="4">
        <v>4</v>
      </c>
      <c r="K5" s="5">
        <f>J5/C5</f>
        <v>0.148148148148148</v>
      </c>
      <c r="L5" s="4">
        <v>0</v>
      </c>
      <c r="M5" s="5">
        <f>L5/C5</f>
        <v>0</v>
      </c>
      <c r="N5" s="4"/>
    </row>
    <row r="6" ht="22.5" customHeight="1" spans="1:14">
      <c r="A6" s="4">
        <v>3</v>
      </c>
      <c r="B6" s="4" t="s">
        <v>283</v>
      </c>
      <c r="C6" s="4">
        <f>D6+F6+H6+J6+L6</f>
        <v>9</v>
      </c>
      <c r="D6" s="4">
        <v>1</v>
      </c>
      <c r="E6" s="5">
        <f>D6/C6</f>
        <v>0.111111111111111</v>
      </c>
      <c r="F6" s="4">
        <v>2</v>
      </c>
      <c r="G6" s="5">
        <f>F6/C6</f>
        <v>0.222222222222222</v>
      </c>
      <c r="H6" s="4">
        <v>6</v>
      </c>
      <c r="I6" s="5">
        <f>H6/C6</f>
        <v>0.666666666666667</v>
      </c>
      <c r="J6" s="4">
        <v>0</v>
      </c>
      <c r="K6" s="5">
        <f>J6/C6</f>
        <v>0</v>
      </c>
      <c r="L6" s="4">
        <v>0</v>
      </c>
      <c r="M6" s="5">
        <f>L6/C6</f>
        <v>0</v>
      </c>
      <c r="N6" s="4"/>
    </row>
    <row r="7" ht="22.5" customHeight="1" spans="1:14">
      <c r="A7" s="4" t="s">
        <v>352</v>
      </c>
      <c r="B7" s="4"/>
      <c r="C7" s="4">
        <f>SUM(C4:C6)</f>
        <v>51</v>
      </c>
      <c r="D7" s="4">
        <f>SUM(D4:D6)</f>
        <v>8</v>
      </c>
      <c r="E7" s="5">
        <f>D7/C7</f>
        <v>0.156862745098039</v>
      </c>
      <c r="F7" s="4">
        <f>SUM(F4:F6)</f>
        <v>12</v>
      </c>
      <c r="G7" s="5">
        <f>F7/C7</f>
        <v>0.235294117647059</v>
      </c>
      <c r="H7" s="4">
        <f>SUM(H4:H6)</f>
        <v>26</v>
      </c>
      <c r="I7" s="5">
        <f>H7/C7</f>
        <v>0.509803921568627</v>
      </c>
      <c r="J7" s="4">
        <f>SUM(J4:J6)</f>
        <v>4</v>
      </c>
      <c r="K7" s="5">
        <f>J7/C7</f>
        <v>0.0784313725490196</v>
      </c>
      <c r="L7" s="4">
        <f>SUM(L4:L6)</f>
        <v>1</v>
      </c>
      <c r="M7" s="5">
        <f>L7/C7</f>
        <v>0.0196078431372549</v>
      </c>
      <c r="N7" s="4"/>
    </row>
    <row r="8" ht="276" customHeight="1" spans="1:14">
      <c r="A8" s="6"/>
      <c r="B8" s="7"/>
      <c r="C8" s="7"/>
      <c r="D8" s="7"/>
      <c r="E8" s="7"/>
      <c r="F8" s="7"/>
      <c r="G8" s="7"/>
      <c r="H8" s="7"/>
      <c r="I8" s="7"/>
      <c r="J8" s="7"/>
      <c r="K8" s="7"/>
      <c r="L8" s="7"/>
      <c r="M8" s="7"/>
      <c r="N8" s="9"/>
    </row>
    <row r="9" spans="1:14">
      <c r="A9" s="8"/>
      <c r="B9" s="8"/>
      <c r="C9" s="8"/>
      <c r="D9" s="8"/>
      <c r="E9" s="8"/>
      <c r="F9" s="8"/>
      <c r="G9" s="8"/>
      <c r="H9" s="8"/>
      <c r="I9" s="8"/>
      <c r="J9" s="8"/>
      <c r="K9" s="8"/>
      <c r="L9" s="8"/>
      <c r="M9" s="8"/>
      <c r="N9" s="8"/>
    </row>
    <row r="10" spans="1:14">
      <c r="A10" s="8"/>
      <c r="B10" s="8"/>
      <c r="C10" s="8"/>
      <c r="D10" s="8"/>
      <c r="E10" s="8"/>
      <c r="F10" s="8"/>
      <c r="G10" s="8"/>
      <c r="H10" s="8"/>
      <c r="I10" s="8"/>
      <c r="J10" s="8"/>
      <c r="K10" s="8"/>
      <c r="L10" s="8"/>
      <c r="M10" s="8"/>
      <c r="N10" s="8"/>
    </row>
    <row r="11" spans="1:14">
      <c r="A11" s="8"/>
      <c r="B11" s="8"/>
      <c r="C11" s="8"/>
      <c r="D11" s="8"/>
      <c r="E11" s="8"/>
      <c r="F11" s="8"/>
      <c r="G11" s="8"/>
      <c r="H11" s="8"/>
      <c r="I11" s="8"/>
      <c r="J11" s="8"/>
      <c r="K11" s="8"/>
      <c r="L11" s="8"/>
      <c r="M11" s="8"/>
      <c r="N11" s="8"/>
    </row>
    <row r="12" spans="1:14">
      <c r="A12" s="8"/>
      <c r="B12" s="8"/>
      <c r="C12" s="8"/>
      <c r="D12" s="8"/>
      <c r="E12" s="8"/>
      <c r="F12" s="8"/>
      <c r="G12" s="8"/>
      <c r="H12" s="8"/>
      <c r="I12" s="8"/>
      <c r="J12" s="8"/>
      <c r="K12" s="8"/>
      <c r="L12" s="8"/>
      <c r="M12" s="8"/>
      <c r="N12" s="8"/>
    </row>
    <row r="13" spans="1:14">
      <c r="A13" s="8"/>
      <c r="B13" s="8"/>
      <c r="C13" s="8"/>
      <c r="D13" s="8"/>
      <c r="E13" s="8"/>
      <c r="F13" s="8"/>
      <c r="G13" s="8"/>
      <c r="H13" s="8"/>
      <c r="I13" s="8"/>
      <c r="J13" s="8"/>
      <c r="K13" s="8"/>
      <c r="L13" s="8"/>
      <c r="M13" s="8"/>
      <c r="N13" s="8"/>
    </row>
    <row r="14" spans="1:14">
      <c r="A14" s="8"/>
      <c r="B14" s="8"/>
      <c r="C14" s="8"/>
      <c r="D14" s="8"/>
      <c r="E14" s="8"/>
      <c r="F14" s="8"/>
      <c r="G14" s="8"/>
      <c r="H14" s="8"/>
      <c r="I14" s="8"/>
      <c r="J14" s="8"/>
      <c r="K14" s="8"/>
      <c r="L14" s="8"/>
      <c r="M14" s="8"/>
      <c r="N14" s="8"/>
    </row>
    <row r="15" spans="1:14">
      <c r="A15" s="8"/>
      <c r="B15" s="8"/>
      <c r="C15" s="8"/>
      <c r="D15" s="8"/>
      <c r="E15" s="8"/>
      <c r="F15" s="8"/>
      <c r="G15" s="8"/>
      <c r="H15" s="8"/>
      <c r="I15" s="8"/>
      <c r="J15" s="8"/>
      <c r="K15" s="8"/>
      <c r="L15" s="8"/>
      <c r="M15" s="8"/>
      <c r="N15" s="8"/>
    </row>
    <row r="16" spans="1:14">
      <c r="A16" s="8"/>
      <c r="B16" s="8"/>
      <c r="C16" s="8"/>
      <c r="D16" s="8"/>
      <c r="E16" s="8"/>
      <c r="F16" s="8"/>
      <c r="G16" s="8"/>
      <c r="H16" s="8"/>
      <c r="I16" s="8"/>
      <c r="J16" s="8"/>
      <c r="K16" s="8"/>
      <c r="L16" s="8"/>
      <c r="M16" s="8"/>
      <c r="N16" s="8"/>
    </row>
    <row r="17" spans="1:14">
      <c r="A17" s="8"/>
      <c r="B17" s="8"/>
      <c r="C17" s="8"/>
      <c r="D17" s="8"/>
      <c r="E17" s="8"/>
      <c r="F17" s="8"/>
      <c r="G17" s="8"/>
      <c r="H17" s="8"/>
      <c r="I17" s="8"/>
      <c r="J17" s="8"/>
      <c r="K17" s="8"/>
      <c r="L17" s="8"/>
      <c r="M17" s="8"/>
      <c r="N17" s="8"/>
    </row>
    <row r="18" spans="1:14">
      <c r="A18" s="8"/>
      <c r="B18" s="8"/>
      <c r="C18" s="8"/>
      <c r="D18" s="8"/>
      <c r="E18" s="8"/>
      <c r="F18" s="8"/>
      <c r="G18" s="8"/>
      <c r="H18" s="8"/>
      <c r="I18" s="8"/>
      <c r="J18" s="8"/>
      <c r="K18" s="8"/>
      <c r="L18" s="8"/>
      <c r="M18" s="8"/>
      <c r="N18" s="8"/>
    </row>
    <row r="19" spans="1:14">
      <c r="A19" s="8"/>
      <c r="B19" s="8"/>
      <c r="C19" s="8"/>
      <c r="D19" s="8"/>
      <c r="E19" s="8"/>
      <c r="F19" s="8"/>
      <c r="G19" s="8"/>
      <c r="H19" s="8"/>
      <c r="I19" s="8"/>
      <c r="J19" s="8"/>
      <c r="K19" s="8"/>
      <c r="L19" s="8"/>
      <c r="M19" s="8"/>
      <c r="N19" s="8"/>
    </row>
    <row r="20" spans="1:14">
      <c r="A20" s="8"/>
      <c r="B20" s="8"/>
      <c r="C20" s="8"/>
      <c r="D20" s="8"/>
      <c r="E20" s="8"/>
      <c r="F20" s="8"/>
      <c r="G20" s="8"/>
      <c r="H20" s="8"/>
      <c r="I20" s="8"/>
      <c r="J20" s="8"/>
      <c r="K20" s="8"/>
      <c r="L20" s="8"/>
      <c r="M20" s="8"/>
      <c r="N20" s="8"/>
    </row>
  </sheetData>
  <mergeCells count="7">
    <mergeCell ref="A1:N1"/>
    <mergeCell ref="D2:M2"/>
    <mergeCell ref="A7:B7"/>
    <mergeCell ref="A8:N8"/>
    <mergeCell ref="A2:A3"/>
    <mergeCell ref="B2:B3"/>
    <mergeCell ref="C2:C3"/>
  </mergeCells>
  <printOptions horizontalCentered="1"/>
  <pageMargins left="0.786805555555556" right="0.786805555555556" top="0.786805555555556" bottom="0.786805555555556" header="0.5" footer="0.5"/>
  <pageSetup paperSize="9" orientation="landscape" horizontalDpi="600"/>
  <headerFooter/>
  <ignoredErrors>
    <ignoredError sqref="E7:K7" formula="1"/>
  </ignoredError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Q11"/>
  <sheetViews>
    <sheetView workbookViewId="0">
      <selection activeCell="K38" sqref="K38"/>
    </sheetView>
  </sheetViews>
  <sheetFormatPr defaultColWidth="9" defaultRowHeight="13.5"/>
  <sheetData>
    <row r="5" spans="4:17">
      <c r="D5" s="1" t="s">
        <v>342</v>
      </c>
      <c r="E5" s="1" t="s">
        <v>343</v>
      </c>
      <c r="G5" s="1" t="s">
        <v>342</v>
      </c>
      <c r="H5" s="1" t="s">
        <v>343</v>
      </c>
      <c r="J5" s="1" t="s">
        <v>342</v>
      </c>
      <c r="K5" s="1" t="s">
        <v>343</v>
      </c>
      <c r="M5" s="1" t="s">
        <v>342</v>
      </c>
      <c r="N5" s="1" t="s">
        <v>343</v>
      </c>
      <c r="P5" s="1" t="s">
        <v>342</v>
      </c>
      <c r="Q5" s="1" t="s">
        <v>343</v>
      </c>
    </row>
    <row r="6" spans="4:17">
      <c r="D6" s="1"/>
      <c r="E6" s="1"/>
      <c r="G6" s="1"/>
      <c r="H6" s="1"/>
      <c r="J6" s="1"/>
      <c r="K6" s="1"/>
      <c r="M6" s="1"/>
      <c r="N6" s="1"/>
      <c r="P6" s="1"/>
      <c r="Q6" s="1"/>
    </row>
    <row r="7" spans="4:17">
      <c r="D7" s="1" t="s">
        <v>353</v>
      </c>
      <c r="E7" s="1">
        <v>7</v>
      </c>
      <c r="G7" s="1" t="s">
        <v>353</v>
      </c>
      <c r="H7" s="1">
        <v>3</v>
      </c>
      <c r="J7" s="1" t="s">
        <v>353</v>
      </c>
      <c r="K7" s="1">
        <v>4</v>
      </c>
      <c r="M7" s="1" t="s">
        <v>353</v>
      </c>
      <c r="N7" s="1">
        <v>1</v>
      </c>
      <c r="P7" s="1" t="s">
        <v>353</v>
      </c>
      <c r="Q7" s="1">
        <v>1</v>
      </c>
    </row>
    <row r="8" spans="4:17">
      <c r="D8" s="1" t="s">
        <v>354</v>
      </c>
      <c r="E8" s="1">
        <v>14</v>
      </c>
      <c r="G8" s="1" t="s">
        <v>354</v>
      </c>
      <c r="H8" s="1">
        <v>3</v>
      </c>
      <c r="J8" s="1" t="s">
        <v>354</v>
      </c>
      <c r="K8" s="1">
        <v>7</v>
      </c>
      <c r="M8" s="1" t="s">
        <v>354</v>
      </c>
      <c r="N8" s="1">
        <v>2</v>
      </c>
      <c r="P8" s="1" t="s">
        <v>354</v>
      </c>
      <c r="Q8" s="1">
        <v>0</v>
      </c>
    </row>
    <row r="9" spans="4:17">
      <c r="D9" s="1" t="s">
        <v>355</v>
      </c>
      <c r="E9" s="1">
        <v>25</v>
      </c>
      <c r="G9" s="1" t="s">
        <v>355</v>
      </c>
      <c r="H9" s="1">
        <v>8</v>
      </c>
      <c r="J9" s="1" t="s">
        <v>355</v>
      </c>
      <c r="K9" s="1">
        <v>12</v>
      </c>
      <c r="M9" s="1" t="s">
        <v>355</v>
      </c>
      <c r="N9" s="1">
        <v>6</v>
      </c>
      <c r="P9" s="1" t="s">
        <v>355</v>
      </c>
      <c r="Q9" s="1">
        <v>0</v>
      </c>
    </row>
    <row r="10" spans="4:17">
      <c r="D10" s="1" t="s">
        <v>356</v>
      </c>
      <c r="E10" s="1">
        <v>4</v>
      </c>
      <c r="G10" s="1" t="s">
        <v>356</v>
      </c>
      <c r="H10" s="1">
        <v>0</v>
      </c>
      <c r="J10" s="1" t="s">
        <v>356</v>
      </c>
      <c r="K10" s="1">
        <v>4</v>
      </c>
      <c r="M10" s="1" t="s">
        <v>356</v>
      </c>
      <c r="N10" s="1">
        <v>0</v>
      </c>
      <c r="P10" s="1" t="s">
        <v>356</v>
      </c>
      <c r="Q10" s="1">
        <v>0</v>
      </c>
    </row>
    <row r="11" spans="4:17">
      <c r="D11" s="1" t="s">
        <v>357</v>
      </c>
      <c r="E11" s="1">
        <v>1</v>
      </c>
      <c r="G11" s="1" t="s">
        <v>357</v>
      </c>
      <c r="H11" s="1">
        <v>1</v>
      </c>
      <c r="J11" s="1" t="s">
        <v>357</v>
      </c>
      <c r="K11" s="1">
        <v>0</v>
      </c>
      <c r="M11" s="1" t="s">
        <v>357</v>
      </c>
      <c r="N11" s="1">
        <v>0</v>
      </c>
      <c r="P11" s="1" t="s">
        <v>357</v>
      </c>
      <c r="Q11" s="1">
        <v>0</v>
      </c>
    </row>
  </sheetData>
  <mergeCells count="10">
    <mergeCell ref="D5:D6"/>
    <mergeCell ref="E5:E6"/>
    <mergeCell ref="G5:G6"/>
    <mergeCell ref="H5:H6"/>
    <mergeCell ref="J5:J6"/>
    <mergeCell ref="K5:K6"/>
    <mergeCell ref="M5:M6"/>
    <mergeCell ref="N5:N6"/>
    <mergeCell ref="P5:P6"/>
    <mergeCell ref="Q5:Q6"/>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施工单位</vt:lpstr>
      <vt:lpstr>设计单位</vt:lpstr>
      <vt:lpstr>监理单位</vt:lpstr>
      <vt:lpstr>修正原因</vt: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金天垚</cp:lastModifiedBy>
  <dcterms:created xsi:type="dcterms:W3CDTF">2006-09-16T00:00:00Z</dcterms:created>
  <dcterms:modified xsi:type="dcterms:W3CDTF">2023-02-20T08:30:34Z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5E67D770B6594FB49006E2DB5636CBA1</vt:lpwstr>
  </property>
</Properties>
</file>